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570" windowHeight="8190"/>
  </bookViews>
  <sheets>
    <sheet name="Foglio1" sheetId="1" r:id="rId1"/>
    <sheet name="Foglio2" sheetId="2" r:id="rId2"/>
    <sheet name="Foglio3" sheetId="3" r:id="rId3"/>
  </sheets>
  <calcPr calcId="125725" iterateDelta="0"/>
</workbook>
</file>

<file path=xl/calcChain.xml><?xml version="1.0" encoding="utf-8"?>
<calcChain xmlns="http://schemas.openxmlformats.org/spreadsheetml/2006/main">
  <c r="L95" i="1"/>
  <c r="L97" s="1"/>
  <c r="L56"/>
  <c r="L22"/>
  <c r="L118" s="1"/>
  <c r="L58" l="1"/>
  <c r="K108"/>
  <c r="K101"/>
  <c r="K93"/>
  <c r="K95" s="1"/>
  <c r="K80"/>
  <c r="K72"/>
  <c r="K64"/>
  <c r="K48"/>
  <c r="K47"/>
  <c r="K38"/>
  <c r="K32"/>
  <c r="K17"/>
  <c r="K22" s="1"/>
  <c r="K56" l="1"/>
  <c r="K115"/>
  <c r="K71"/>
  <c r="K86" s="1"/>
  <c r="K97" s="1"/>
  <c r="M72"/>
  <c r="K58"/>
  <c r="M101"/>
  <c r="M40"/>
  <c r="M13"/>
  <c r="M120"/>
  <c r="M111"/>
  <c r="M112"/>
  <c r="M113"/>
  <c r="M110"/>
  <c r="M104"/>
  <c r="M105"/>
  <c r="M106"/>
  <c r="M103"/>
  <c r="M94"/>
  <c r="M92"/>
  <c r="M91"/>
  <c r="M82"/>
  <c r="M83"/>
  <c r="M84"/>
  <c r="M85"/>
  <c r="M81"/>
  <c r="M79"/>
  <c r="M78"/>
  <c r="M74"/>
  <c r="M75"/>
  <c r="M76"/>
  <c r="M77"/>
  <c r="M73"/>
  <c r="M65"/>
  <c r="M66"/>
  <c r="M67"/>
  <c r="M68"/>
  <c r="M69"/>
  <c r="M50"/>
  <c r="M51"/>
  <c r="M52"/>
  <c r="M53"/>
  <c r="M54"/>
  <c r="M49"/>
  <c r="M47"/>
  <c r="M46"/>
  <c r="M44"/>
  <c r="M41"/>
  <c r="M42"/>
  <c r="M39"/>
  <c r="M35"/>
  <c r="M36"/>
  <c r="M37"/>
  <c r="M27"/>
  <c r="M28"/>
  <c r="M29"/>
  <c r="M30"/>
  <c r="M31"/>
  <c r="M26"/>
  <c r="M19"/>
  <c r="M20"/>
  <c r="M18"/>
  <c r="M16"/>
  <c r="M15"/>
  <c r="M12"/>
  <c r="M108"/>
  <c r="M64"/>
  <c r="I32"/>
  <c r="I95"/>
  <c r="I108"/>
  <c r="I101"/>
  <c r="I64"/>
  <c r="I71"/>
  <c r="I48"/>
  <c r="I17"/>
  <c r="I22" s="1"/>
  <c r="I38"/>
  <c r="K118" l="1"/>
  <c r="K122" s="1"/>
  <c r="M80"/>
  <c r="M48"/>
  <c r="M17"/>
  <c r="M93"/>
  <c r="M33"/>
  <c r="M95"/>
  <c r="M34"/>
  <c r="M22"/>
  <c r="M38"/>
  <c r="M115"/>
  <c r="I115"/>
  <c r="I86"/>
  <c r="I97" s="1"/>
  <c r="I56"/>
  <c r="I58" s="1"/>
  <c r="M71" l="1"/>
  <c r="I118"/>
  <c r="I122" s="1"/>
  <c r="M86" l="1"/>
  <c r="M32" l="1"/>
  <c r="M56"/>
</calcChain>
</file>

<file path=xl/sharedStrings.xml><?xml version="1.0" encoding="utf-8"?>
<sst xmlns="http://schemas.openxmlformats.org/spreadsheetml/2006/main" count="97" uniqueCount="90">
  <si>
    <t>A) VALORE DELLA PRODUZIONE</t>
  </si>
  <si>
    <t>1) Ricavi delle vendite e delle prestazioni</t>
  </si>
  <si>
    <t>2) Variazioni delle rimanenze di prodotti in corso di lavorazione, semilavorati, finiti</t>
  </si>
  <si>
    <t>3) Variazioni di lavori in corso su ordinazione</t>
  </si>
  <si>
    <t>4) Incrementi di immobilizzazioni per lavori interni</t>
  </si>
  <si>
    <t>5) Altri ricavi e proventi:</t>
  </si>
  <si>
    <t>a) Rimborsi e proventi diversi</t>
  </si>
  <si>
    <t>b) Contributi in c/esercizio</t>
  </si>
  <si>
    <t>TOTALE A) VALORE DELLA PRODUZIONE</t>
  </si>
  <si>
    <t>B) COSTI DELLA PRODUZIONE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</si>
  <si>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</si>
  <si>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</si>
  <si>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</si>
  <si>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</si>
  <si>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</si>
  <si>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a) Ammortamento delle immobilizzazioni immateriali</t>
  </si>
  <si>
    <t>b) Ammortamento delle immobilizzazioni materiali</t>
  </si>
  <si>
    <t>c) Altre svalutazioni delle immobilizzazioni</t>
  </si>
  <si>
    <t>TOTALE B) COSTI DELLA PRODUZIONE</t>
  </si>
  <si>
    <t>DIFFERENZA TRA VALORE E COSTI  DELLA PRODUZIONE (A-B)</t>
  </si>
  <si>
    <t>C) PROVENTI ED ONERI FINANZIARI</t>
  </si>
  <si>
    <t>Proventi da partecipazioni:</t>
  </si>
  <si>
    <t>a) In imprese controllate</t>
  </si>
  <si>
    <t>b) In imprese collegate</t>
  </si>
  <si>
    <t>c) In altre partecipazioni</t>
  </si>
  <si>
    <t>Altri proventi finanziari:</t>
  </si>
  <si>
    <t>a) Da crediti iscritti nelle immobilizzazioni</t>
  </si>
  <si>
    <t>d) Da proventi diversi dai precedenti</t>
  </si>
  <si>
    <t>Interessi ed altri oneri finanziari verso:</t>
  </si>
  <si>
    <t>c) Altri</t>
  </si>
  <si>
    <t>d) Interessi su mutui</t>
  </si>
  <si>
    <t>a) Di partecipazioni</t>
  </si>
  <si>
    <t>b) Di immobilizzazioni finanziarie che non costituiscono partecipazioni</t>
  </si>
  <si>
    <t>c) Altri contributi</t>
  </si>
  <si>
    <t>c) Di titoli iscritti nell'attivo circ. che non costituiscono partecipazioni</t>
  </si>
  <si>
    <t>d) Svalutazione dei crediti compresi nell'attivo circolante  delle disponibilità liquide</t>
  </si>
  <si>
    <t>10) Costi per servizi</t>
  </si>
  <si>
    <t>11) Costi per il godimento di beni di terzi</t>
  </si>
  <si>
    <t>12) Costi per il personale:</t>
  </si>
  <si>
    <t xml:space="preserve">13) Ammortamenti e svalutazioni: </t>
  </si>
  <si>
    <t>14) Variazioni delle rimanenze di materie prime, sussidiarie, di consumo e merci</t>
  </si>
  <si>
    <t>15) Accantonamento per rischi</t>
  </si>
  <si>
    <t>16) Altri accantonamenti</t>
  </si>
  <si>
    <t>17) Oneri diversi di gestione</t>
  </si>
  <si>
    <t>18) Proventi finanziari</t>
  </si>
  <si>
    <t>TOTALE 18) PROVENTI FINANZIARI</t>
  </si>
  <si>
    <t>19) Oneri finanziari</t>
  </si>
  <si>
    <t>TOTALE 19) ONERI FINANZIARI</t>
  </si>
  <si>
    <t>TOTALE C) PROVENTI ED ONERI FINANZIARI (18-19)</t>
  </si>
  <si>
    <t>20) Rivalutazioni:</t>
  </si>
  <si>
    <t>21) Svalutazioni:</t>
  </si>
  <si>
    <t>TOTALE D) RETTIFICHE DI VALORE DI ATTIVITA' FINANZIARIE  (20-21)</t>
  </si>
  <si>
    <t>6) Costi interventi alloggi destinati alla vendita (corrispettivi di appalto)</t>
  </si>
  <si>
    <t>7) Costi interventi alloggi destinati alla locazione (corrispettivi di appalto)</t>
  </si>
  <si>
    <t>8) Costi interventi alloggi destinati alla locazione (recupero e risanamento)</t>
  </si>
  <si>
    <t>9) Costi interventi per manutenzione</t>
  </si>
  <si>
    <t>a) Quota derivante da alienazione di beni</t>
  </si>
  <si>
    <t>c) Sopravvenienze ed insussistenze passive</t>
  </si>
  <si>
    <t>d) Costi ed oneri diversi</t>
  </si>
  <si>
    <t xml:space="preserve">e) Imposte dirette, tasse e contributi </t>
  </si>
  <si>
    <t>b) Minusvalenze da alienazione di beni strumentali</t>
  </si>
  <si>
    <t>consuntivo 2012</t>
  </si>
  <si>
    <t>variazione</t>
  </si>
  <si>
    <t xml:space="preserve">                         Servizio Amministrativo - Ufficio Bilancio e Contabilità</t>
  </si>
  <si>
    <t>d) In imprese controllanti</t>
  </si>
  <si>
    <t>e) In imprese sottoposte al controllo delle controllanti</t>
  </si>
  <si>
    <t>- Proventi da imprese controllate</t>
  </si>
  <si>
    <t>- Proventi da imprese collegate</t>
  </si>
  <si>
    <t>- Proventi da imprese sottoposte al controllo delle controllanti</t>
  </si>
  <si>
    <t>- Altri</t>
  </si>
  <si>
    <t>b) Da titoli iscritti nelle immobilizzazioni che non costituiscono partecipazioni</t>
  </si>
  <si>
    <t>c) Da titoli iscritti nell'attivo circolante che non costituiscono partecipazioni</t>
  </si>
  <si>
    <t>- Proventi da imprese controllanti</t>
  </si>
  <si>
    <t>- Da imprese collegate</t>
  </si>
  <si>
    <t>- Da imprese controllate</t>
  </si>
  <si>
    <t>- Da imprese controllanti</t>
  </si>
  <si>
    <t>- Da imprese sottoposte al controllo delle controllanti</t>
  </si>
  <si>
    <t>D) RETTIFICHE DI VALORE DI ATTIVITA' E PASSIVITA' FINANZIARIE</t>
  </si>
  <si>
    <t>d) Di strumenti finanziari derivati</t>
  </si>
  <si>
    <t>RISULTATO PRIMA DELLE IMPOSTE (A-B+-C+-D)</t>
  </si>
  <si>
    <t>23) UTILE (PERDITA) DELL'ESERCIZIO</t>
  </si>
  <si>
    <t>22) Imposte correnti sul reddito dell'esercizio</t>
  </si>
  <si>
    <t>consuntivo 2019</t>
  </si>
  <si>
    <t xml:space="preserve">                           ____________________________</t>
  </si>
  <si>
    <r>
      <t>CONFRONTO CONTO ECONOMICO CONSUNTIVO   ESERCIZI 2019 E 2020</t>
    </r>
    <r>
      <rPr>
        <b/>
        <sz val="11"/>
        <color theme="1"/>
        <rFont val="Times New Roman"/>
        <family val="1"/>
      </rPr>
      <t xml:space="preserve">   </t>
    </r>
  </si>
  <si>
    <t>consuntivo 2020</t>
  </si>
  <si>
    <t xml:space="preserve">                                 ____________________________      </t>
  </si>
  <si>
    <t xml:space="preserve">                          L'Amministratore Unico</t>
  </si>
  <si>
    <t xml:space="preserve">                   f.to           Arch. Alessandro REVELLO</t>
  </si>
  <si>
    <t xml:space="preserve">                          f.to         Dott.ssa Gabriella MIRENGO               </t>
  </si>
</sst>
</file>

<file path=xl/styles.xml><?xml version="1.0" encoding="utf-8"?>
<styleSheet xmlns="http://schemas.openxmlformats.org/spreadsheetml/2006/main">
  <numFmts count="4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"/>
    <numFmt numFmtId="165" formatCode="#,##0.00_ ;[Red]\-#,##0.00\ 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i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164" fontId="5" fillId="0" borderId="0" xfId="0" applyNumberFormat="1" applyFont="1"/>
    <xf numFmtId="164" fontId="1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0" fillId="0" borderId="0" xfId="0" applyNumberFormat="1" applyFont="1"/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Fill="1"/>
    <xf numFmtId="164" fontId="0" fillId="0" borderId="0" xfId="0" applyNumberFormat="1" applyFill="1" applyAlignment="1">
      <alignment horizontal="right" vertical="center"/>
    </xf>
    <xf numFmtId="164" fontId="0" fillId="0" borderId="0" xfId="0" applyNumberFormat="1" applyFont="1" applyFill="1"/>
    <xf numFmtId="164" fontId="5" fillId="0" borderId="0" xfId="0" applyNumberFormat="1" applyFont="1" applyFill="1"/>
    <xf numFmtId="164" fontId="1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164" fontId="7" fillId="0" borderId="0" xfId="0" applyNumberFormat="1" applyFont="1" applyFill="1"/>
    <xf numFmtId="164" fontId="0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/>
    <xf numFmtId="164" fontId="4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/>
    <xf numFmtId="165" fontId="12" fillId="0" borderId="0" xfId="0" applyNumberFormat="1" applyFont="1" applyBorder="1"/>
    <xf numFmtId="0" fontId="13" fillId="0" borderId="0" xfId="0" applyFont="1"/>
    <xf numFmtId="0" fontId="0" fillId="0" borderId="0" xfId="0" applyAlignment="1"/>
    <xf numFmtId="0" fontId="0" fillId="0" borderId="0" xfId="0" applyFill="1"/>
    <xf numFmtId="8" fontId="0" fillId="0" borderId="0" xfId="0" applyNumberFormat="1" applyFill="1"/>
    <xf numFmtId="8" fontId="5" fillId="0" borderId="0" xfId="0" applyNumberFormat="1" applyFont="1" applyFill="1"/>
    <xf numFmtId="8" fontId="5" fillId="0" borderId="0" xfId="0" applyNumberFormat="1" applyFont="1" applyFill="1" applyAlignment="1">
      <alignment horizontal="right" vertical="center"/>
    </xf>
    <xf numFmtId="8" fontId="1" fillId="0" borderId="0" xfId="0" applyNumberFormat="1" applyFont="1" applyFill="1"/>
    <xf numFmtId="8" fontId="0" fillId="0" borderId="0" xfId="0" applyNumberFormat="1" applyFill="1" applyAlignment="1">
      <alignment horizontal="right"/>
    </xf>
    <xf numFmtId="8" fontId="5" fillId="0" borderId="0" xfId="0" applyNumberFormat="1" applyFont="1" applyFill="1" applyAlignment="1">
      <alignment horizontal="right"/>
    </xf>
    <xf numFmtId="8" fontId="6" fillId="0" borderId="0" xfId="0" applyNumberFormat="1" applyFont="1" applyFill="1"/>
    <xf numFmtId="0" fontId="0" fillId="0" borderId="0" xfId="0" applyAlignment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4" fontId="11" fillId="0" borderId="0" xfId="0" applyNumberFormat="1" applyFont="1" applyFill="1" applyBorder="1"/>
    <xf numFmtId="165" fontId="11" fillId="0" borderId="0" xfId="0" applyNumberFormat="1" applyFont="1" applyFill="1" applyBorder="1"/>
    <xf numFmtId="0" fontId="0" fillId="0" borderId="0" xfId="0" applyFill="1" applyAlignment="1"/>
    <xf numFmtId="164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44" fontId="10" fillId="0" borderId="2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8" fontId="7" fillId="0" borderId="3" xfId="0" applyNumberFormat="1" applyFont="1" applyFill="1" applyBorder="1" applyAlignment="1">
      <alignment vertical="center"/>
    </xf>
    <xf numFmtId="0" fontId="5" fillId="0" borderId="0" xfId="0" applyFont="1" applyFill="1"/>
    <xf numFmtId="164" fontId="15" fillId="0" borderId="3" xfId="0" applyNumberFormat="1" applyFont="1" applyFill="1" applyBorder="1" applyAlignment="1">
      <alignment horizontal="right"/>
    </xf>
    <xf numFmtId="8" fontId="15" fillId="0" borderId="3" xfId="0" applyNumberFormat="1" applyFont="1" applyFill="1" applyBorder="1" applyAlignment="1">
      <alignment horizontal="right"/>
    </xf>
    <xf numFmtId="0" fontId="1" fillId="0" borderId="0" xfId="0" applyFont="1" applyFill="1"/>
    <xf numFmtId="0" fontId="8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64" fontId="8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4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/>
    <xf numFmtId="0" fontId="6" fillId="0" borderId="0" xfId="0" applyFont="1" applyFill="1"/>
    <xf numFmtId="0" fontId="7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7" fillId="0" borderId="0" xfId="0" applyFont="1" applyFill="1"/>
    <xf numFmtId="0" fontId="4" fillId="0" borderId="4" xfId="0" applyFont="1" applyFill="1" applyBorder="1"/>
    <xf numFmtId="0" fontId="4" fillId="0" borderId="5" xfId="0" applyFont="1" applyFill="1" applyBorder="1"/>
    <xf numFmtId="0" fontId="0" fillId="0" borderId="6" xfId="0" applyFill="1" applyBorder="1"/>
    <xf numFmtId="0" fontId="0" fillId="0" borderId="0" xfId="0" applyAlignment="1">
      <alignment horizontal="center" vertical="center"/>
    </xf>
    <xf numFmtId="8" fontId="1" fillId="0" borderId="3" xfId="0" applyNumberFormat="1" applyFont="1" applyFill="1" applyBorder="1" applyAlignment="1">
      <alignment vertical="center"/>
    </xf>
    <xf numFmtId="8" fontId="0" fillId="0" borderId="0" xfId="0" applyNumberFormat="1"/>
    <xf numFmtId="8" fontId="10" fillId="0" borderId="1" xfId="0" applyNumberFormat="1" applyFont="1" applyBorder="1" applyAlignment="1">
      <alignment horizontal="center" vertical="center" wrapText="1"/>
    </xf>
    <xf numFmtId="8" fontId="0" fillId="0" borderId="0" xfId="0" applyNumberFormat="1" applyFill="1" applyAlignment="1">
      <alignment horizontal="right" vertical="center"/>
    </xf>
    <xf numFmtId="8" fontId="14" fillId="0" borderId="0" xfId="0" applyNumberFormat="1" applyFont="1" applyFill="1" applyAlignment="1">
      <alignment horizontal="right" vertical="center"/>
    </xf>
    <xf numFmtId="8" fontId="7" fillId="0" borderId="0" xfId="0" applyNumberFormat="1" applyFont="1" applyFill="1"/>
    <xf numFmtId="8" fontId="0" fillId="0" borderId="0" xfId="0" applyNumberFormat="1" applyFont="1" applyFill="1" applyAlignment="1">
      <alignment horizontal="right" vertical="center"/>
    </xf>
    <xf numFmtId="8" fontId="4" fillId="0" borderId="0" xfId="0" applyNumberFormat="1" applyFont="1" applyFill="1" applyAlignment="1">
      <alignment horizontal="right" vertical="center"/>
    </xf>
    <xf numFmtId="8" fontId="8" fillId="0" borderId="1" xfId="0" applyNumberFormat="1" applyFont="1" applyFill="1" applyBorder="1" applyAlignment="1">
      <alignment horizontal="right" vertical="center"/>
    </xf>
    <xf numFmtId="8" fontId="8" fillId="0" borderId="0" xfId="0" applyNumberFormat="1" applyFont="1" applyFill="1"/>
    <xf numFmtId="8" fontId="11" fillId="0" borderId="0" xfId="0" applyNumberFormat="1" applyFont="1" applyFill="1" applyBorder="1"/>
    <xf numFmtId="8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/>
    </xf>
    <xf numFmtId="8" fontId="17" fillId="0" borderId="0" xfId="0" applyNumberFormat="1" applyFont="1" applyFill="1" applyAlignment="1">
      <alignment horizontal="right"/>
    </xf>
    <xf numFmtId="8" fontId="18" fillId="0" borderId="0" xfId="0" applyNumberFormat="1" applyFont="1" applyFill="1" applyAlignment="1">
      <alignment horizontal="right" vertical="center"/>
    </xf>
    <xf numFmtId="8" fontId="18" fillId="0" borderId="0" xfId="0" applyNumberFormat="1" applyFont="1" applyFill="1"/>
    <xf numFmtId="0" fontId="0" fillId="2" borderId="0" xfId="0" applyFill="1"/>
    <xf numFmtId="0" fontId="0" fillId="0" borderId="0" xfId="0" applyFill="1" applyAlignment="1">
      <alignment horizontal="center" vertical="center"/>
    </xf>
    <xf numFmtId="164" fontId="5" fillId="0" borderId="0" xfId="0" applyNumberFormat="1" applyFont="1" applyFill="1" applyAlignment="1">
      <alignment horizontal="right" vertical="center"/>
    </xf>
    <xf numFmtId="0" fontId="5" fillId="2" borderId="0" xfId="0" applyFont="1" applyFill="1"/>
    <xf numFmtId="49" fontId="5" fillId="2" borderId="0" xfId="0" applyNumberFormat="1" applyFont="1" applyFill="1"/>
    <xf numFmtId="164" fontId="5" fillId="2" borderId="0" xfId="0" applyNumberFormat="1" applyFont="1" applyFill="1" applyAlignment="1">
      <alignment horizontal="right"/>
    </xf>
    <xf numFmtId="8" fontId="5" fillId="2" borderId="0" xfId="0" applyNumberFormat="1" applyFont="1" applyFill="1" applyAlignment="1">
      <alignment horizontal="right"/>
    </xf>
    <xf numFmtId="164" fontId="5" fillId="2" borderId="0" xfId="0" applyNumberFormat="1" applyFont="1" applyFill="1"/>
    <xf numFmtId="44" fontId="10" fillId="0" borderId="1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vertical="center"/>
    </xf>
    <xf numFmtId="8" fontId="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64" fontId="20" fillId="0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8" fontId="18" fillId="2" borderId="0" xfId="0" applyNumberFormat="1" applyFont="1" applyFill="1" applyAlignment="1">
      <alignment horizontal="right" vertical="center"/>
    </xf>
    <xf numFmtId="164" fontId="21" fillId="0" borderId="1" xfId="0" applyNumberFormat="1" applyFont="1" applyFill="1" applyBorder="1" applyAlignment="1">
      <alignment horizontal="right" vertical="center"/>
    </xf>
    <xf numFmtId="164" fontId="0" fillId="2" borderId="0" xfId="0" applyNumberFormat="1" applyFill="1"/>
    <xf numFmtId="8" fontId="0" fillId="2" borderId="0" xfId="0" applyNumberFormat="1" applyFill="1"/>
    <xf numFmtId="8" fontId="0" fillId="0" borderId="0" xfId="0" applyNumberFormat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8" fontId="19" fillId="0" borderId="3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5" fillId="0" borderId="0" xfId="0" applyFont="1" applyAlignment="1">
      <alignment wrapText="1"/>
    </xf>
    <xf numFmtId="164" fontId="0" fillId="0" borderId="0" xfId="0" applyNumberFormat="1" applyAlignment="1"/>
    <xf numFmtId="164" fontId="17" fillId="0" borderId="0" xfId="0" applyNumberFormat="1" applyFont="1" applyFill="1" applyAlignmen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8" fontId="0" fillId="0" borderId="0" xfId="0" applyNumberFormat="1" applyFill="1" applyAlignment="1"/>
    <xf numFmtId="8" fontId="5" fillId="0" borderId="0" xfId="0" applyNumberFormat="1" applyFont="1" applyFill="1" applyAlignment="1">
      <alignment horizontal="right" vertical="center"/>
    </xf>
    <xf numFmtId="8" fontId="0" fillId="0" borderId="0" xfId="0" applyNumberFormat="1" applyFill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114300</xdr:rowOff>
    </xdr:from>
    <xdr:to>
      <xdr:col>3</xdr:col>
      <xdr:colOff>333375</xdr:colOff>
      <xdr:row>4</xdr:row>
      <xdr:rowOff>104775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14300"/>
          <a:ext cx="20955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590550</xdr:colOff>
      <xdr:row>1</xdr:row>
      <xdr:rowOff>123825</xdr:rowOff>
    </xdr:from>
    <xdr:to>
      <xdr:col>12</xdr:col>
      <xdr:colOff>142875</xdr:colOff>
      <xdr:row>5</xdr:row>
      <xdr:rowOff>19050</xdr:rowOff>
    </xdr:to>
    <xdr:sp macro="" textlink="">
      <xdr:nvSpPr>
        <xdr:cNvPr id="4" name="CasellaDiTesto 3"/>
        <xdr:cNvSpPr txBox="1"/>
      </xdr:nvSpPr>
      <xdr:spPr>
        <a:xfrm>
          <a:off x="2419350" y="314325"/>
          <a:ext cx="5229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Azienda Regionale Territoriale per l’Edilizia della Provincia di Savona</a:t>
          </a:r>
          <a:endParaRPr lang="it-IT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Via Aglietto 90, Savona - tel. 019/84101 -  fax 019/8410210 - P.IVA 00190540096</a:t>
          </a:r>
        </a:p>
        <a:p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  <a:sym typeface="Wingdings"/>
            </a:rPr>
            <a:t>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t-IT" sz="1100" b="1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http://www.artesv.it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  <a:sym typeface="Wingdings"/>
            </a:rPr>
            <a:t>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t-IT" sz="1100" b="1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info@artesv.it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  <a:sym typeface="Wingdings"/>
            </a:rPr>
            <a:t>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t-IT" sz="1100" b="1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posta@cert.artesv.it</a:t>
          </a:r>
          <a:endParaRPr lang="it-IT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3"/>
  <sheetViews>
    <sheetView tabSelected="1" topLeftCell="A115" zoomScale="120" zoomScaleNormal="120" workbookViewId="0">
      <selection activeCell="F125" sqref="F125"/>
    </sheetView>
  </sheetViews>
  <sheetFormatPr defaultRowHeight="15"/>
  <cols>
    <col min="8" max="8" width="8.28515625" customWidth="1"/>
    <col min="9" max="9" width="17.28515625" hidden="1" customWidth="1"/>
    <col min="10" max="10" width="3.42578125" customWidth="1"/>
    <col min="11" max="12" width="18.42578125" style="37" customWidth="1"/>
    <col min="13" max="13" width="19.42578125" style="90" customWidth="1"/>
    <col min="14" max="14" width="22" customWidth="1"/>
    <col min="15" max="15" width="13.28515625" bestFit="1" customWidth="1"/>
  </cols>
  <sheetData>
    <row r="1" spans="1:13">
      <c r="A1" s="134"/>
      <c r="B1" s="134"/>
      <c r="C1" s="134"/>
      <c r="D1" s="134"/>
    </row>
    <row r="2" spans="1:13">
      <c r="A2" s="134"/>
      <c r="B2" s="134"/>
      <c r="C2" s="134"/>
      <c r="D2" s="134"/>
    </row>
    <row r="3" spans="1:13">
      <c r="A3" s="134"/>
      <c r="B3" s="134"/>
      <c r="C3" s="134"/>
      <c r="D3" s="134"/>
    </row>
    <row r="4" spans="1:13">
      <c r="A4" s="134"/>
      <c r="B4" s="134"/>
      <c r="C4" s="134"/>
      <c r="D4" s="134"/>
    </row>
    <row r="5" spans="1:13">
      <c r="A5" s="134"/>
      <c r="B5" s="134"/>
      <c r="C5" s="134"/>
      <c r="D5" s="134"/>
    </row>
    <row r="7" spans="1:13" ht="19.5" thickBot="1">
      <c r="A7" s="1"/>
      <c r="B7" s="1"/>
      <c r="C7" s="1"/>
      <c r="D7" s="1"/>
      <c r="E7" s="1"/>
      <c r="F7" s="1"/>
    </row>
    <row r="8" spans="1:13" ht="54.75" customHeight="1" thickBot="1">
      <c r="A8" s="138" t="s">
        <v>84</v>
      </c>
      <c r="B8" s="139"/>
      <c r="C8" s="139"/>
      <c r="D8" s="139"/>
      <c r="E8" s="139"/>
      <c r="F8" s="139"/>
      <c r="G8" s="139"/>
      <c r="H8" s="139"/>
      <c r="I8" s="54" t="s">
        <v>61</v>
      </c>
      <c r="J8" s="53"/>
      <c r="K8" s="113" t="s">
        <v>82</v>
      </c>
      <c r="L8" s="113" t="s">
        <v>85</v>
      </c>
      <c r="M8" s="91" t="s">
        <v>62</v>
      </c>
    </row>
    <row r="9" spans="1:13" ht="18.75">
      <c r="A9" s="136"/>
      <c r="B9" s="137"/>
      <c r="C9" s="137"/>
      <c r="D9" s="137"/>
      <c r="E9" s="137"/>
      <c r="F9" s="137"/>
      <c r="G9" s="137"/>
      <c r="H9" s="137"/>
    </row>
    <row r="10" spans="1:13" ht="18.75">
      <c r="A10" s="20"/>
      <c r="B10" s="21"/>
      <c r="C10" s="21"/>
      <c r="D10" s="21"/>
      <c r="E10" s="21"/>
      <c r="F10" s="21"/>
      <c r="G10" s="21"/>
      <c r="H10" s="21"/>
    </row>
    <row r="11" spans="1:13">
      <c r="A11" s="2" t="s">
        <v>0</v>
      </c>
      <c r="B11" s="2"/>
      <c r="C11" s="2"/>
      <c r="D11" s="2"/>
      <c r="I11" s="4"/>
      <c r="J11" s="4"/>
      <c r="K11" s="22"/>
      <c r="L11" s="22"/>
    </row>
    <row r="12" spans="1:13" ht="20.25" customHeight="1">
      <c r="A12" t="s">
        <v>1</v>
      </c>
      <c r="I12" s="4">
        <v>4193999.78</v>
      </c>
      <c r="J12" s="4"/>
      <c r="K12" s="22">
        <v>3540729.64</v>
      </c>
      <c r="L12" s="22">
        <v>3807562.46</v>
      </c>
      <c r="M12" s="38">
        <f>L12-K12</f>
        <v>266832.81999999983</v>
      </c>
    </row>
    <row r="13" spans="1:13">
      <c r="A13" s="135" t="s">
        <v>2</v>
      </c>
      <c r="B13" s="135"/>
      <c r="C13" s="135"/>
      <c r="D13" s="135"/>
      <c r="E13" s="135"/>
      <c r="F13" s="135"/>
      <c r="G13" s="135"/>
      <c r="H13" s="134"/>
      <c r="I13" s="128">
        <v>861580.73</v>
      </c>
      <c r="J13" s="128"/>
      <c r="K13" s="129">
        <v>4726.1400000000003</v>
      </c>
      <c r="L13" s="129">
        <v>3029.66</v>
      </c>
      <c r="M13" s="142">
        <f>L13-K13</f>
        <v>-1696.4800000000005</v>
      </c>
    </row>
    <row r="14" spans="1:13" s="105" customFormat="1">
      <c r="A14" s="135"/>
      <c r="B14" s="135"/>
      <c r="C14" s="135"/>
      <c r="D14" s="135"/>
      <c r="E14" s="135"/>
      <c r="F14" s="135"/>
      <c r="G14" s="135"/>
      <c r="H14" s="134"/>
      <c r="I14" s="128"/>
      <c r="J14" s="128"/>
      <c r="K14" s="129"/>
      <c r="L14" s="129"/>
      <c r="M14" s="142"/>
    </row>
    <row r="15" spans="1:13">
      <c r="A15" t="s">
        <v>3</v>
      </c>
      <c r="I15" s="5">
        <v>0</v>
      </c>
      <c r="J15" s="5"/>
      <c r="K15" s="23">
        <v>0</v>
      </c>
      <c r="L15" s="23"/>
      <c r="M15" s="92">
        <f>L15-K15</f>
        <v>0</v>
      </c>
    </row>
    <row r="16" spans="1:13">
      <c r="A16" t="s">
        <v>4</v>
      </c>
      <c r="I16" s="4">
        <v>2059601.81</v>
      </c>
      <c r="J16" s="4"/>
      <c r="K16" s="22">
        <v>0</v>
      </c>
      <c r="L16" s="22"/>
      <c r="M16" s="92">
        <f t="shared" ref="M16:M17" si="0">L16-K16</f>
        <v>0</v>
      </c>
    </row>
    <row r="17" spans="1:15">
      <c r="A17" t="s">
        <v>5</v>
      </c>
      <c r="I17" s="17">
        <f>I18+I19+I20</f>
        <v>618239.15</v>
      </c>
      <c r="J17" s="17"/>
      <c r="K17" s="24">
        <f>K18+K19+K20</f>
        <v>1705409.93</v>
      </c>
      <c r="L17" s="24">
        <v>1828924.09</v>
      </c>
      <c r="M17" s="92">
        <f t="shared" si="0"/>
        <v>123514.16000000015</v>
      </c>
    </row>
    <row r="18" spans="1:15" s="3" customFormat="1" ht="18.75" customHeight="1">
      <c r="B18" s="3" t="s">
        <v>6</v>
      </c>
      <c r="I18" s="6">
        <v>618239.15</v>
      </c>
      <c r="J18" s="6"/>
      <c r="K18" s="25">
        <v>1705409.93</v>
      </c>
      <c r="L18" s="25">
        <v>1828924.09</v>
      </c>
      <c r="M18" s="104">
        <f>L18-K18</f>
        <v>123514.16000000015</v>
      </c>
    </row>
    <row r="19" spans="1:15" s="3" customFormat="1" ht="12.75">
      <c r="B19" s="3" t="s">
        <v>7</v>
      </c>
      <c r="I19" s="13">
        <v>0</v>
      </c>
      <c r="J19" s="51"/>
      <c r="K19" s="118">
        <v>0</v>
      </c>
      <c r="L19" s="107"/>
      <c r="M19" s="104">
        <f t="shared" ref="M19:M20" si="1">L19-K19</f>
        <v>0</v>
      </c>
    </row>
    <row r="20" spans="1:15" s="3" customFormat="1" ht="12.75">
      <c r="B20" s="3" t="s">
        <v>33</v>
      </c>
      <c r="I20" s="13">
        <v>0</v>
      </c>
      <c r="J20" s="51"/>
      <c r="K20" s="118">
        <v>0</v>
      </c>
      <c r="L20" s="107"/>
      <c r="M20" s="104">
        <f t="shared" si="1"/>
        <v>0</v>
      </c>
    </row>
    <row r="21" spans="1:15">
      <c r="I21" s="4"/>
      <c r="J21" s="4"/>
      <c r="K21" s="22"/>
      <c r="L21" s="22"/>
      <c r="M21" s="38"/>
    </row>
    <row r="22" spans="1:15">
      <c r="A22" s="2" t="s">
        <v>8</v>
      </c>
      <c r="B22" s="2"/>
      <c r="C22" s="2"/>
      <c r="D22" s="2"/>
      <c r="I22" s="7">
        <f>I12+I13+I16+I17</f>
        <v>7733421.4700000007</v>
      </c>
      <c r="J22" s="7"/>
      <c r="K22" s="26">
        <f>K12+K13+K16+K17</f>
        <v>5250865.71</v>
      </c>
      <c r="L22" s="26">
        <f>SUM(L12:L17)</f>
        <v>5639516.21</v>
      </c>
      <c r="M22" s="41">
        <f>L22-K22</f>
        <v>388650.5</v>
      </c>
    </row>
    <row r="23" spans="1:15">
      <c r="I23" s="4"/>
      <c r="J23" s="4"/>
      <c r="K23" s="22"/>
      <c r="L23" s="22"/>
      <c r="M23" s="38"/>
    </row>
    <row r="24" spans="1:15">
      <c r="I24" s="4"/>
      <c r="J24" s="4"/>
      <c r="K24" s="22"/>
      <c r="L24" s="22"/>
      <c r="M24" s="38"/>
    </row>
    <row r="25" spans="1:15">
      <c r="A25" s="2" t="s">
        <v>9</v>
      </c>
      <c r="B25" s="2"/>
      <c r="C25" s="2"/>
      <c r="I25" s="4"/>
      <c r="J25" s="4"/>
      <c r="K25" s="22"/>
      <c r="L25" s="22"/>
      <c r="M25" s="38"/>
    </row>
    <row r="26" spans="1:15" ht="21" customHeight="1">
      <c r="A26" t="s">
        <v>52</v>
      </c>
      <c r="I26" s="4">
        <v>1117304.44</v>
      </c>
      <c r="J26" s="4"/>
      <c r="K26" s="22">
        <v>4834.0600000000004</v>
      </c>
      <c r="L26" s="22">
        <v>14941.69</v>
      </c>
      <c r="M26" s="38">
        <f>L26-K26</f>
        <v>10107.630000000001</v>
      </c>
      <c r="O26" s="4"/>
    </row>
    <row r="27" spans="1:15" ht="15" customHeight="1">
      <c r="A27" t="s">
        <v>53</v>
      </c>
      <c r="I27" s="4">
        <v>161953.18</v>
      </c>
      <c r="J27" s="4"/>
      <c r="K27" s="22">
        <v>0</v>
      </c>
      <c r="L27" s="22"/>
      <c r="M27" s="38">
        <f t="shared" ref="M27:M32" si="2">L27-K27</f>
        <v>0</v>
      </c>
      <c r="O27" s="4"/>
    </row>
    <row r="28" spans="1:15" ht="15" customHeight="1">
      <c r="A28" t="s">
        <v>54</v>
      </c>
      <c r="I28" s="4">
        <v>605293.79</v>
      </c>
      <c r="J28" s="4"/>
      <c r="K28" s="22">
        <v>0</v>
      </c>
      <c r="L28" s="22"/>
      <c r="M28" s="38">
        <f t="shared" si="2"/>
        <v>0</v>
      </c>
      <c r="O28" s="4"/>
    </row>
    <row r="29" spans="1:15" ht="13.5" customHeight="1">
      <c r="A29" t="s">
        <v>55</v>
      </c>
      <c r="I29" s="4">
        <v>1224280.3899999999</v>
      </c>
      <c r="J29" s="4"/>
      <c r="K29" s="22">
        <v>0</v>
      </c>
      <c r="L29" s="22"/>
      <c r="M29" s="38">
        <f t="shared" si="2"/>
        <v>0</v>
      </c>
    </row>
    <row r="30" spans="1:15" s="105" customFormat="1" ht="14.25" customHeight="1">
      <c r="A30" s="105" t="s">
        <v>36</v>
      </c>
      <c r="I30" s="121">
        <v>1227121.07</v>
      </c>
      <c r="J30" s="121"/>
      <c r="K30" s="121">
        <v>1934247.96</v>
      </c>
      <c r="L30" s="121">
        <v>1781512.73</v>
      </c>
      <c r="M30" s="122">
        <f t="shared" si="2"/>
        <v>-152735.22999999998</v>
      </c>
    </row>
    <row r="31" spans="1:15">
      <c r="A31" t="s">
        <v>37</v>
      </c>
      <c r="I31" s="4">
        <v>34523.89</v>
      </c>
      <c r="J31" s="4"/>
      <c r="K31" s="22">
        <v>15561.04</v>
      </c>
      <c r="L31" s="22">
        <v>17157.18</v>
      </c>
      <c r="M31" s="38">
        <f t="shared" si="2"/>
        <v>1596.1399999999994</v>
      </c>
    </row>
    <row r="32" spans="1:15">
      <c r="A32" t="s">
        <v>38</v>
      </c>
      <c r="I32" s="4">
        <f>I33+I34+I35+I37</f>
        <v>1612551.68</v>
      </c>
      <c r="J32" s="4"/>
      <c r="K32" s="22">
        <f>K33+K34+K35+K37</f>
        <v>1626022.6300000004</v>
      </c>
      <c r="L32" s="22">
        <v>1748204.87</v>
      </c>
      <c r="M32" s="38">
        <f t="shared" si="2"/>
        <v>122182.23999999976</v>
      </c>
    </row>
    <row r="33" spans="1:13" s="3" customFormat="1" ht="18.75" customHeight="1">
      <c r="B33" s="3" t="s">
        <v>10</v>
      </c>
      <c r="I33" s="6">
        <v>1170115.47</v>
      </c>
      <c r="J33" s="6"/>
      <c r="K33" s="25">
        <v>1190348.8400000001</v>
      </c>
      <c r="L33" s="25">
        <v>1227753.8799999999</v>
      </c>
      <c r="M33" s="39">
        <f>L33-K33</f>
        <v>37405.039999999804</v>
      </c>
    </row>
    <row r="34" spans="1:13" s="3" customFormat="1" ht="12.75">
      <c r="B34" s="3" t="s">
        <v>11</v>
      </c>
      <c r="I34" s="6">
        <v>324428.55</v>
      </c>
      <c r="J34" s="6"/>
      <c r="K34" s="25">
        <v>318328.38</v>
      </c>
      <c r="L34" s="25">
        <v>407929.98</v>
      </c>
      <c r="M34" s="39">
        <f t="shared" ref="M34:M37" si="3">L34-K34</f>
        <v>89601.599999999977</v>
      </c>
    </row>
    <row r="35" spans="1:13" s="3" customFormat="1" ht="12.75">
      <c r="B35" s="3" t="s">
        <v>12</v>
      </c>
      <c r="I35" s="6">
        <v>113607.66</v>
      </c>
      <c r="J35" s="6"/>
      <c r="K35" s="25">
        <v>101799.33</v>
      </c>
      <c r="L35" s="25">
        <v>102749.08</v>
      </c>
      <c r="M35" s="39">
        <f t="shared" si="3"/>
        <v>949.75</v>
      </c>
    </row>
    <row r="36" spans="1:13" s="3" customFormat="1" ht="12.75">
      <c r="B36" s="3" t="s">
        <v>13</v>
      </c>
      <c r="I36" s="13">
        <v>0</v>
      </c>
      <c r="J36" s="51"/>
      <c r="K36" s="118">
        <v>0</v>
      </c>
      <c r="L36" s="107">
        <v>0</v>
      </c>
      <c r="M36" s="39">
        <f t="shared" si="3"/>
        <v>0</v>
      </c>
    </row>
    <row r="37" spans="1:13" s="3" customFormat="1" ht="12.75">
      <c r="B37" s="3" t="s">
        <v>14</v>
      </c>
      <c r="I37" s="6">
        <v>4400</v>
      </c>
      <c r="J37" s="6"/>
      <c r="K37" s="25">
        <v>15546.08</v>
      </c>
      <c r="L37" s="25">
        <v>9771.93</v>
      </c>
      <c r="M37" s="39">
        <f t="shared" si="3"/>
        <v>-5774.15</v>
      </c>
    </row>
    <row r="38" spans="1:13">
      <c r="A38" t="s">
        <v>39</v>
      </c>
      <c r="I38" s="4">
        <f>I39+I40+I41</f>
        <v>14726.099999999999</v>
      </c>
      <c r="J38" s="4"/>
      <c r="K38" s="22">
        <f>K39+K40+K41</f>
        <v>13933.67</v>
      </c>
      <c r="L38" s="22">
        <v>15903.55</v>
      </c>
      <c r="M38" s="38">
        <f>L38-K38</f>
        <v>1969.8799999999992</v>
      </c>
    </row>
    <row r="39" spans="1:13" s="3" customFormat="1" ht="18.75" customHeight="1">
      <c r="B39" s="3" t="s">
        <v>15</v>
      </c>
      <c r="I39" s="13">
        <v>4683.22</v>
      </c>
      <c r="J39" s="51"/>
      <c r="K39" s="118">
        <v>3326.5</v>
      </c>
      <c r="L39" s="107">
        <v>2888.91</v>
      </c>
      <c r="M39" s="93">
        <f>L39-K39</f>
        <v>-437.59000000000015</v>
      </c>
    </row>
    <row r="40" spans="1:13" s="108" customFormat="1" ht="12.75">
      <c r="B40" s="108" t="s">
        <v>16</v>
      </c>
      <c r="I40" s="112">
        <v>10042.879999999999</v>
      </c>
      <c r="J40" s="112"/>
      <c r="K40" s="112">
        <v>5507.17</v>
      </c>
      <c r="L40" s="112">
        <v>7914.64</v>
      </c>
      <c r="M40" s="119">
        <f t="shared" ref="M40:M42" si="4">L40-K40</f>
        <v>2407.4700000000003</v>
      </c>
    </row>
    <row r="41" spans="1:13" s="62" customFormat="1" ht="12.75">
      <c r="B41" s="62" t="s">
        <v>17</v>
      </c>
      <c r="I41" s="25">
        <v>0</v>
      </c>
      <c r="J41" s="25"/>
      <c r="K41" s="25">
        <v>5100</v>
      </c>
      <c r="L41" s="25">
        <v>5100</v>
      </c>
      <c r="M41" s="103">
        <f t="shared" si="4"/>
        <v>0</v>
      </c>
    </row>
    <row r="42" spans="1:13" s="3" customFormat="1" ht="12.75">
      <c r="B42" s="127" t="s">
        <v>35</v>
      </c>
      <c r="C42" s="127"/>
      <c r="D42" s="127"/>
      <c r="E42" s="127"/>
      <c r="F42" s="127"/>
      <c r="G42" s="127"/>
      <c r="I42" s="14">
        <v>0</v>
      </c>
      <c r="J42" s="14"/>
      <c r="K42" s="27">
        <v>0</v>
      </c>
      <c r="L42" s="27"/>
      <c r="M42" s="103">
        <f t="shared" si="4"/>
        <v>0</v>
      </c>
    </row>
    <row r="43" spans="1:13" s="3" customFormat="1" ht="12.75">
      <c r="B43" s="127"/>
      <c r="C43" s="127"/>
      <c r="D43" s="127"/>
      <c r="E43" s="127"/>
      <c r="F43" s="127"/>
      <c r="G43" s="127"/>
      <c r="I43" s="6"/>
      <c r="J43" s="6"/>
      <c r="K43" s="25"/>
      <c r="L43" s="25"/>
      <c r="M43" s="93"/>
    </row>
    <row r="44" spans="1:13">
      <c r="A44" s="135" t="s">
        <v>40</v>
      </c>
      <c r="B44" s="135"/>
      <c r="C44" s="135"/>
      <c r="D44" s="135"/>
      <c r="E44" s="135"/>
      <c r="F44" s="135"/>
      <c r="G44" s="135"/>
      <c r="I44" s="140">
        <v>0</v>
      </c>
      <c r="J44" s="51"/>
      <c r="K44" s="132">
        <v>0</v>
      </c>
      <c r="L44" s="132"/>
      <c r="M44" s="143">
        <f>L44-K44</f>
        <v>0</v>
      </c>
    </row>
    <row r="45" spans="1:13">
      <c r="A45" s="135"/>
      <c r="B45" s="135"/>
      <c r="C45" s="135"/>
      <c r="D45" s="135"/>
      <c r="E45" s="135"/>
      <c r="F45" s="135"/>
      <c r="G45" s="135"/>
      <c r="I45" s="141"/>
      <c r="J45" s="52"/>
      <c r="K45" s="133"/>
      <c r="L45" s="133"/>
      <c r="M45" s="144"/>
    </row>
    <row r="46" spans="1:13">
      <c r="A46" t="s">
        <v>41</v>
      </c>
      <c r="I46" s="15">
        <v>0</v>
      </c>
      <c r="J46" s="15"/>
      <c r="K46" s="28">
        <v>0</v>
      </c>
      <c r="L46" s="28"/>
      <c r="M46" s="42">
        <f>L46-K46</f>
        <v>0</v>
      </c>
    </row>
    <row r="47" spans="1:13">
      <c r="A47" t="s">
        <v>42</v>
      </c>
      <c r="I47" s="15">
        <v>0</v>
      </c>
      <c r="J47" s="15"/>
      <c r="K47" s="28">
        <f>195000+4000+5860.32</f>
        <v>204860.32</v>
      </c>
      <c r="L47" s="28">
        <v>40270.17</v>
      </c>
      <c r="M47" s="42">
        <f t="shared" ref="M47:M48" si="5">L47-K47</f>
        <v>-164590.15000000002</v>
      </c>
    </row>
    <row r="48" spans="1:13">
      <c r="A48" t="s">
        <v>43</v>
      </c>
      <c r="I48" s="4">
        <f>SUM(I49:I54)</f>
        <v>1697604.64</v>
      </c>
      <c r="J48" s="4"/>
      <c r="K48" s="22">
        <f>SUM(K49:K54)</f>
        <v>3413872.8099999996</v>
      </c>
      <c r="L48" s="22">
        <v>863071.58</v>
      </c>
      <c r="M48" s="42">
        <f t="shared" si="5"/>
        <v>-2550801.2299999995</v>
      </c>
    </row>
    <row r="49" spans="1:14" s="3" customFormat="1" ht="18.75" customHeight="1">
      <c r="B49" s="3" t="s">
        <v>56</v>
      </c>
      <c r="I49" s="19">
        <v>411791.99</v>
      </c>
      <c r="J49" s="51"/>
      <c r="K49" s="118">
        <v>0</v>
      </c>
      <c r="L49" s="107"/>
      <c r="M49" s="103">
        <f>L49-K49</f>
        <v>0</v>
      </c>
    </row>
    <row r="50" spans="1:14" s="3" customFormat="1" ht="12.75">
      <c r="B50" s="3" t="s">
        <v>60</v>
      </c>
      <c r="I50" s="6">
        <v>0</v>
      </c>
      <c r="J50" s="6"/>
      <c r="K50" s="25">
        <v>0</v>
      </c>
      <c r="L50" s="25"/>
      <c r="M50" s="103">
        <f t="shared" ref="M50:M54" si="6">L50-K50</f>
        <v>0</v>
      </c>
    </row>
    <row r="51" spans="1:14" s="3" customFormat="1" ht="12.75">
      <c r="B51" s="3" t="s">
        <v>57</v>
      </c>
      <c r="I51" s="6">
        <v>0</v>
      </c>
      <c r="J51" s="6"/>
      <c r="K51" s="25">
        <v>0</v>
      </c>
      <c r="L51" s="25"/>
      <c r="M51" s="103">
        <f t="shared" si="6"/>
        <v>0</v>
      </c>
    </row>
    <row r="52" spans="1:14" s="3" customFormat="1" ht="0.75" customHeight="1">
      <c r="B52" s="127" t="s">
        <v>58</v>
      </c>
      <c r="C52" s="127"/>
      <c r="D52" s="127"/>
      <c r="E52" s="127"/>
      <c r="F52" s="127"/>
      <c r="G52" s="127"/>
      <c r="I52" s="14">
        <v>0</v>
      </c>
      <c r="J52" s="14"/>
      <c r="K52" s="27"/>
      <c r="L52" s="27"/>
      <c r="M52" s="93">
        <f t="shared" si="6"/>
        <v>0</v>
      </c>
    </row>
    <row r="53" spans="1:14" s="3" customFormat="1" ht="12.75" customHeight="1">
      <c r="A53"/>
      <c r="B53" s="127"/>
      <c r="C53" s="127"/>
      <c r="D53" s="127"/>
      <c r="E53" s="127"/>
      <c r="F53" s="127"/>
      <c r="G53" s="127"/>
      <c r="I53" s="6">
        <v>102771.24</v>
      </c>
      <c r="J53" s="6"/>
      <c r="K53" s="25">
        <v>275993.96999999997</v>
      </c>
      <c r="L53" s="25">
        <v>283423.96000000002</v>
      </c>
      <c r="M53" s="103">
        <f t="shared" si="6"/>
        <v>7429.9900000000489</v>
      </c>
    </row>
    <row r="54" spans="1:14" s="3" customFormat="1" ht="15.75" customHeight="1">
      <c r="A54"/>
      <c r="B54" s="127" t="s">
        <v>59</v>
      </c>
      <c r="C54" s="127"/>
      <c r="D54" s="127"/>
      <c r="E54" s="127"/>
      <c r="F54" s="127"/>
      <c r="G54" s="127"/>
      <c r="I54" s="6">
        <v>1183041.4099999999</v>
      </c>
      <c r="J54" s="6"/>
      <c r="K54" s="25">
        <v>3137878.84</v>
      </c>
      <c r="L54" s="25">
        <v>579647.62</v>
      </c>
      <c r="M54" s="103">
        <f t="shared" si="6"/>
        <v>-2558231.2199999997</v>
      </c>
    </row>
    <row r="55" spans="1:14" s="3" customFormat="1" ht="12.75" customHeight="1">
      <c r="A55"/>
      <c r="B55" s="18"/>
      <c r="C55" s="18"/>
      <c r="D55" s="18"/>
      <c r="E55" s="18"/>
      <c r="F55" s="18"/>
      <c r="G55" s="18"/>
      <c r="I55" s="6"/>
      <c r="J55" s="6"/>
      <c r="K55" s="25"/>
      <c r="L55" s="25"/>
      <c r="M55" s="39"/>
    </row>
    <row r="56" spans="1:14">
      <c r="A56" s="2" t="s">
        <v>18</v>
      </c>
      <c r="B56" s="2"/>
      <c r="C56" s="2"/>
      <c r="D56" s="2"/>
      <c r="E56" s="2"/>
      <c r="F56" s="2"/>
      <c r="G56" s="2"/>
      <c r="I56" s="7">
        <f>I26+I27+I28+I29+I30+I31+I32+I38+I44+I48</f>
        <v>7695359.1799999988</v>
      </c>
      <c r="J56" s="7"/>
      <c r="K56" s="26">
        <f>K26+K27+K28+K29+K30+K31+K32+K38+K44+K48+K46+K47</f>
        <v>7213332.4900000002</v>
      </c>
      <c r="L56" s="26">
        <f>SUM(L26+L30+L31+L32+L38+L47+L48)</f>
        <v>4481061.7699999996</v>
      </c>
      <c r="M56" s="41">
        <f>L56-K56</f>
        <v>-2732270.7200000007</v>
      </c>
    </row>
    <row r="57" spans="1:14" ht="9" customHeight="1">
      <c r="A57" s="2"/>
      <c r="B57" s="2"/>
      <c r="C57" s="2"/>
      <c r="D57" s="2"/>
      <c r="E57" s="2"/>
      <c r="F57" s="2"/>
      <c r="G57" s="2"/>
      <c r="I57" s="7"/>
      <c r="J57" s="7"/>
      <c r="K57" s="26"/>
      <c r="L57" s="26"/>
      <c r="M57" s="41"/>
    </row>
    <row r="58" spans="1:14" s="60" customFormat="1" ht="21.75" customHeight="1">
      <c r="A58" s="55" t="s">
        <v>19</v>
      </c>
      <c r="B58" s="56"/>
      <c r="C58" s="56"/>
      <c r="D58" s="56"/>
      <c r="E58" s="56"/>
      <c r="F58" s="56"/>
      <c r="G58" s="57"/>
      <c r="H58" s="58"/>
      <c r="I58" s="59">
        <f>I22-I56</f>
        <v>38062.2900000019</v>
      </c>
      <c r="J58" s="59"/>
      <c r="K58" s="114">
        <f>K22-K56</f>
        <v>-1962466.7800000003</v>
      </c>
      <c r="L58" s="124">
        <f>SUM(L22-L56)</f>
        <v>1158454.4400000004</v>
      </c>
      <c r="M58" s="125">
        <v>-3120921.22</v>
      </c>
      <c r="N58" s="123"/>
    </row>
    <row r="59" spans="1:14" ht="21.75" customHeight="1">
      <c r="A59" s="8"/>
      <c r="B59" s="8"/>
      <c r="C59" s="8"/>
      <c r="D59" s="8"/>
      <c r="E59" s="8"/>
      <c r="F59" s="8"/>
      <c r="G59" s="2"/>
      <c r="I59" s="9"/>
      <c r="J59" s="9"/>
      <c r="K59" s="29"/>
      <c r="L59" s="29"/>
      <c r="M59" s="94"/>
    </row>
    <row r="60" spans="1:14" s="3" customFormat="1" ht="12.75" customHeight="1">
      <c r="A60"/>
      <c r="B60" s="18"/>
      <c r="C60" s="18"/>
      <c r="D60" s="18"/>
      <c r="E60" s="18"/>
      <c r="F60" s="18"/>
      <c r="G60" s="18"/>
      <c r="I60" s="6"/>
      <c r="J60" s="6"/>
      <c r="K60" s="25"/>
      <c r="L60" s="25"/>
      <c r="M60" s="39"/>
    </row>
    <row r="61" spans="1:14">
      <c r="A61" s="2" t="s">
        <v>20</v>
      </c>
      <c r="I61" s="4"/>
      <c r="J61" s="4"/>
      <c r="K61" s="22"/>
      <c r="L61" s="22"/>
      <c r="M61" s="38"/>
    </row>
    <row r="62" spans="1:14">
      <c r="A62" t="s">
        <v>44</v>
      </c>
      <c r="B62" s="2"/>
      <c r="C62" s="2"/>
      <c r="D62" s="2"/>
      <c r="I62" s="4"/>
      <c r="J62" s="4"/>
      <c r="K62" s="22"/>
      <c r="L62" s="22"/>
      <c r="M62" s="38"/>
    </row>
    <row r="63" spans="1:14" ht="21" customHeight="1">
      <c r="I63" s="4"/>
      <c r="J63" s="4"/>
      <c r="K63" s="22"/>
      <c r="L63" s="22"/>
      <c r="M63" s="38"/>
    </row>
    <row r="64" spans="1:14">
      <c r="A64" s="62"/>
      <c r="B64" s="37" t="s">
        <v>21</v>
      </c>
      <c r="C64" s="37"/>
      <c r="D64" s="37"/>
      <c r="E64" s="37"/>
      <c r="F64" s="37"/>
      <c r="G64" s="37"/>
      <c r="H64" s="37"/>
      <c r="I64" s="30">
        <f>SUM(I65:I67)</f>
        <v>0</v>
      </c>
      <c r="J64" s="30"/>
      <c r="K64" s="30">
        <f>SUM(K65:K69)</f>
        <v>0</v>
      </c>
      <c r="L64" s="30"/>
      <c r="M64" s="95">
        <f>L64-K64</f>
        <v>0</v>
      </c>
    </row>
    <row r="65" spans="1:13" s="3" customFormat="1" ht="18" customHeight="1">
      <c r="A65" s="62"/>
      <c r="B65" s="62" t="s">
        <v>22</v>
      </c>
      <c r="C65" s="62"/>
      <c r="D65" s="62"/>
      <c r="E65" s="62"/>
      <c r="F65" s="62"/>
      <c r="G65" s="62"/>
      <c r="H65" s="62"/>
      <c r="I65" s="27">
        <v>0</v>
      </c>
      <c r="J65" s="27"/>
      <c r="K65" s="27">
        <v>0</v>
      </c>
      <c r="L65" s="27"/>
      <c r="M65" s="115">
        <f t="shared" ref="M65:M69" si="7">L65-K65</f>
        <v>0</v>
      </c>
    </row>
    <row r="66" spans="1:13" s="3" customFormat="1" ht="12.75">
      <c r="A66" s="62"/>
      <c r="B66" s="62" t="s">
        <v>23</v>
      </c>
      <c r="C66" s="62"/>
      <c r="D66" s="62"/>
      <c r="E66" s="62"/>
      <c r="F66" s="62"/>
      <c r="G66" s="62"/>
      <c r="H66" s="62"/>
      <c r="I66" s="27">
        <v>0</v>
      </c>
      <c r="J66" s="27"/>
      <c r="K66" s="27">
        <v>0</v>
      </c>
      <c r="L66" s="27"/>
      <c r="M66" s="115">
        <f t="shared" si="7"/>
        <v>0</v>
      </c>
    </row>
    <row r="67" spans="1:13" s="3" customFormat="1">
      <c r="A67" s="37"/>
      <c r="B67" s="62" t="s">
        <v>24</v>
      </c>
      <c r="C67" s="62"/>
      <c r="D67" s="62"/>
      <c r="E67" s="62"/>
      <c r="F67" s="62"/>
      <c r="G67" s="62"/>
      <c r="H67" s="62"/>
      <c r="I67" s="27">
        <v>0</v>
      </c>
      <c r="J67" s="27"/>
      <c r="K67" s="27">
        <v>0</v>
      </c>
      <c r="L67" s="27"/>
      <c r="M67" s="115">
        <f t="shared" si="7"/>
        <v>0</v>
      </c>
    </row>
    <row r="68" spans="1:13" s="3" customFormat="1">
      <c r="A68" s="37"/>
      <c r="B68" s="62" t="s">
        <v>64</v>
      </c>
      <c r="C68" s="62"/>
      <c r="D68" s="62"/>
      <c r="E68" s="62"/>
      <c r="F68" s="62"/>
      <c r="G68" s="62"/>
      <c r="H68" s="62"/>
      <c r="I68" s="27"/>
      <c r="J68" s="27"/>
      <c r="K68" s="27">
        <v>0</v>
      </c>
      <c r="L68" s="27"/>
      <c r="M68" s="115">
        <f t="shared" si="7"/>
        <v>0</v>
      </c>
    </row>
    <row r="69" spans="1:13" s="3" customFormat="1">
      <c r="A69" s="37"/>
      <c r="B69" s="62" t="s">
        <v>65</v>
      </c>
      <c r="C69" s="62"/>
      <c r="D69" s="62"/>
      <c r="E69" s="62"/>
      <c r="F69" s="62"/>
      <c r="G69" s="62"/>
      <c r="H69" s="62"/>
      <c r="I69" s="27"/>
      <c r="J69" s="27"/>
      <c r="K69" s="27">
        <v>0</v>
      </c>
      <c r="L69" s="27"/>
      <c r="M69" s="115">
        <f t="shared" si="7"/>
        <v>0</v>
      </c>
    </row>
    <row r="70" spans="1:13">
      <c r="A70" s="37"/>
      <c r="B70" s="37"/>
      <c r="C70" s="37"/>
      <c r="D70" s="37"/>
      <c r="E70" s="37"/>
      <c r="F70" s="37"/>
      <c r="G70" s="37"/>
      <c r="H70" s="37"/>
      <c r="I70" s="28"/>
      <c r="J70" s="28"/>
      <c r="K70" s="28"/>
      <c r="L70" s="28"/>
      <c r="M70" s="42"/>
    </row>
    <row r="71" spans="1:13">
      <c r="A71" s="62"/>
      <c r="B71" s="37" t="s">
        <v>25</v>
      </c>
      <c r="C71" s="37"/>
      <c r="D71" s="37"/>
      <c r="E71" s="37"/>
      <c r="F71" s="37"/>
      <c r="G71" s="37"/>
      <c r="H71" s="37"/>
      <c r="I71" s="28">
        <f>SUM(I72:I80)</f>
        <v>41313.24</v>
      </c>
      <c r="J71" s="28"/>
      <c r="K71" s="28">
        <f>K72+K78+K79+K80</f>
        <v>8475.2100000000009</v>
      </c>
      <c r="L71" s="28">
        <v>6417.21</v>
      </c>
      <c r="M71" s="42">
        <f>L71-K71</f>
        <v>-2058.0000000000009</v>
      </c>
    </row>
    <row r="72" spans="1:13" s="3" customFormat="1" ht="18.75" customHeight="1">
      <c r="A72" s="62"/>
      <c r="B72" s="62" t="s">
        <v>26</v>
      </c>
      <c r="C72" s="62"/>
      <c r="D72" s="62"/>
      <c r="E72" s="62"/>
      <c r="F72" s="62"/>
      <c r="G72" s="62"/>
      <c r="H72" s="62"/>
      <c r="I72" s="27">
        <v>2135.21</v>
      </c>
      <c r="J72" s="27"/>
      <c r="K72" s="27">
        <f>SUM(K73:K77)</f>
        <v>11.92</v>
      </c>
      <c r="L72" s="27">
        <v>0</v>
      </c>
      <c r="M72" s="43">
        <f>L72-K72</f>
        <v>-11.92</v>
      </c>
    </row>
    <row r="73" spans="1:13" s="3" customFormat="1" ht="12" customHeight="1">
      <c r="A73" s="62"/>
      <c r="B73" s="62"/>
      <c r="C73" s="77" t="s">
        <v>66</v>
      </c>
      <c r="D73" s="62"/>
      <c r="E73" s="62"/>
      <c r="F73" s="62"/>
      <c r="G73" s="62"/>
      <c r="H73" s="62"/>
      <c r="I73" s="27"/>
      <c r="J73" s="27"/>
      <c r="K73" s="27">
        <v>0</v>
      </c>
      <c r="L73" s="27"/>
      <c r="M73" s="43">
        <f>L73-K73</f>
        <v>0</v>
      </c>
    </row>
    <row r="74" spans="1:13" s="3" customFormat="1" ht="12" customHeight="1">
      <c r="A74" s="62"/>
      <c r="B74" s="62"/>
      <c r="C74" s="77" t="s">
        <v>67</v>
      </c>
      <c r="D74" s="62"/>
      <c r="E74" s="62"/>
      <c r="F74" s="62"/>
      <c r="G74" s="62"/>
      <c r="H74" s="62"/>
      <c r="I74" s="27"/>
      <c r="J74" s="27"/>
      <c r="K74" s="27">
        <v>0</v>
      </c>
      <c r="L74" s="27"/>
      <c r="M74" s="43">
        <f t="shared" ref="M74:M77" si="8">L74-K74</f>
        <v>0</v>
      </c>
    </row>
    <row r="75" spans="1:13" s="3" customFormat="1" ht="12" customHeight="1">
      <c r="A75" s="62"/>
      <c r="B75" s="62"/>
      <c r="C75" s="77" t="s">
        <v>72</v>
      </c>
      <c r="D75" s="62"/>
      <c r="E75" s="62"/>
      <c r="F75" s="62"/>
      <c r="G75" s="62"/>
      <c r="H75" s="62"/>
      <c r="I75" s="27"/>
      <c r="J75" s="27"/>
      <c r="K75" s="27">
        <v>0</v>
      </c>
      <c r="L75" s="27"/>
      <c r="M75" s="43">
        <f t="shared" si="8"/>
        <v>0</v>
      </c>
    </row>
    <row r="76" spans="1:13" s="3" customFormat="1" ht="12" customHeight="1">
      <c r="A76" s="62"/>
      <c r="B76" s="62"/>
      <c r="C76" s="77" t="s">
        <v>68</v>
      </c>
      <c r="D76" s="62"/>
      <c r="E76" s="62"/>
      <c r="F76" s="62"/>
      <c r="G76" s="62"/>
      <c r="H76" s="62"/>
      <c r="I76" s="27"/>
      <c r="J76" s="27"/>
      <c r="K76" s="27">
        <v>0</v>
      </c>
      <c r="L76" s="27"/>
      <c r="M76" s="43">
        <f t="shared" si="8"/>
        <v>0</v>
      </c>
    </row>
    <row r="77" spans="1:13" s="108" customFormat="1" ht="11.25" customHeight="1">
      <c r="C77" s="109" t="s">
        <v>69</v>
      </c>
      <c r="I77" s="110"/>
      <c r="J77" s="110"/>
      <c r="K77" s="27">
        <v>11.92</v>
      </c>
      <c r="L77" s="27"/>
      <c r="M77" s="111">
        <f t="shared" si="8"/>
        <v>-11.92</v>
      </c>
    </row>
    <row r="78" spans="1:13" s="3" customFormat="1" ht="12.75">
      <c r="A78" s="62"/>
      <c r="B78" s="62" t="s">
        <v>70</v>
      </c>
      <c r="C78" s="62"/>
      <c r="D78" s="62"/>
      <c r="E78" s="62"/>
      <c r="F78" s="62"/>
      <c r="G78" s="62"/>
      <c r="H78" s="62"/>
      <c r="I78" s="76">
        <v>0</v>
      </c>
      <c r="J78" s="76"/>
      <c r="K78" s="118">
        <v>0</v>
      </c>
      <c r="L78" s="107"/>
      <c r="M78" s="43">
        <f>L78-K78</f>
        <v>0</v>
      </c>
    </row>
    <row r="79" spans="1:13" s="3" customFormat="1" ht="12.75">
      <c r="A79" s="62"/>
      <c r="B79" s="62" t="s">
        <v>71</v>
      </c>
      <c r="C79" s="62"/>
      <c r="D79" s="62"/>
      <c r="E79" s="62"/>
      <c r="F79" s="62"/>
      <c r="G79" s="62"/>
      <c r="H79" s="62"/>
      <c r="I79" s="76">
        <v>0</v>
      </c>
      <c r="J79" s="76"/>
      <c r="K79" s="118">
        <v>0</v>
      </c>
      <c r="L79" s="107"/>
      <c r="M79" s="43">
        <f>L79-K79</f>
        <v>0</v>
      </c>
    </row>
    <row r="80" spans="1:13" s="3" customFormat="1">
      <c r="A80" s="37"/>
      <c r="B80" s="62" t="s">
        <v>27</v>
      </c>
      <c r="C80" s="62"/>
      <c r="D80" s="62"/>
      <c r="E80" s="62"/>
      <c r="F80" s="62"/>
      <c r="G80" s="62"/>
      <c r="H80" s="62"/>
      <c r="I80" s="25">
        <v>39178.03</v>
      </c>
      <c r="J80" s="25"/>
      <c r="K80" s="25">
        <f>SUM(K81:K85)</f>
        <v>8463.2900000000009</v>
      </c>
      <c r="L80" s="25">
        <v>6417.21</v>
      </c>
      <c r="M80" s="43">
        <f>L80-K80</f>
        <v>-2046.0800000000008</v>
      </c>
    </row>
    <row r="81" spans="1:17" s="3" customFormat="1" ht="11.25" customHeight="1">
      <c r="A81" s="37"/>
      <c r="B81" s="62"/>
      <c r="C81" s="77" t="s">
        <v>74</v>
      </c>
      <c r="D81" s="62"/>
      <c r="E81" s="62"/>
      <c r="F81" s="62"/>
      <c r="G81" s="62"/>
      <c r="H81" s="62"/>
      <c r="I81" s="25"/>
      <c r="J81" s="25"/>
      <c r="K81" s="25">
        <v>0</v>
      </c>
      <c r="L81" s="25"/>
      <c r="M81" s="43">
        <f>L81-K81</f>
        <v>0</v>
      </c>
    </row>
    <row r="82" spans="1:17" s="3" customFormat="1" ht="12" customHeight="1">
      <c r="A82" s="37"/>
      <c r="B82" s="62"/>
      <c r="C82" s="77" t="s">
        <v>73</v>
      </c>
      <c r="D82" s="62"/>
      <c r="E82" s="62"/>
      <c r="F82" s="62"/>
      <c r="G82" s="62"/>
      <c r="H82" s="62"/>
      <c r="I82" s="25"/>
      <c r="J82" s="25"/>
      <c r="K82" s="25">
        <v>0</v>
      </c>
      <c r="L82" s="25"/>
      <c r="M82" s="43">
        <f t="shared" ref="M82:M85" si="9">L82-K82</f>
        <v>0</v>
      </c>
    </row>
    <row r="83" spans="1:17" s="3" customFormat="1" ht="12.75" customHeight="1">
      <c r="A83" s="37"/>
      <c r="B83" s="62"/>
      <c r="C83" s="77" t="s">
        <v>75</v>
      </c>
      <c r="D83" s="62"/>
      <c r="E83" s="62"/>
      <c r="F83" s="62"/>
      <c r="G83" s="62"/>
      <c r="H83" s="62"/>
      <c r="I83" s="25"/>
      <c r="J83" s="25"/>
      <c r="K83" s="25">
        <v>0</v>
      </c>
      <c r="L83" s="25"/>
      <c r="M83" s="43">
        <f t="shared" si="9"/>
        <v>0</v>
      </c>
    </row>
    <row r="84" spans="1:17" s="108" customFormat="1" ht="12" customHeight="1">
      <c r="A84" s="105"/>
      <c r="C84" s="109" t="s">
        <v>76</v>
      </c>
      <c r="I84" s="112"/>
      <c r="J84" s="112"/>
      <c r="K84" s="25">
        <v>0</v>
      </c>
      <c r="L84" s="25"/>
      <c r="M84" s="111">
        <f t="shared" si="9"/>
        <v>0</v>
      </c>
    </row>
    <row r="85" spans="1:17" s="3" customFormat="1" ht="12.75" customHeight="1">
      <c r="A85" s="37"/>
      <c r="B85" s="62"/>
      <c r="C85" s="77" t="s">
        <v>69</v>
      </c>
      <c r="D85" s="62"/>
      <c r="E85" s="62"/>
      <c r="F85" s="62"/>
      <c r="G85" s="62"/>
      <c r="H85" s="62"/>
      <c r="I85" s="25"/>
      <c r="J85" s="25"/>
      <c r="K85" s="25">
        <v>8463.2900000000009</v>
      </c>
      <c r="L85" s="25">
        <v>6417.21</v>
      </c>
      <c r="M85" s="43">
        <f t="shared" si="9"/>
        <v>-2046.0800000000008</v>
      </c>
    </row>
    <row r="86" spans="1:17" ht="18.75" customHeight="1">
      <c r="A86" s="78" t="s">
        <v>45</v>
      </c>
      <c r="B86" s="37"/>
      <c r="C86" s="37"/>
      <c r="D86" s="37"/>
      <c r="E86" s="37"/>
      <c r="F86" s="37"/>
      <c r="G86" s="37"/>
      <c r="H86" s="37"/>
      <c r="I86" s="31">
        <f>I64+I71</f>
        <v>41313.24</v>
      </c>
      <c r="J86" s="31"/>
      <c r="K86" s="31">
        <f>K64+K71</f>
        <v>8475.2100000000009</v>
      </c>
      <c r="L86" s="31">
        <v>6417.21</v>
      </c>
      <c r="M86" s="44">
        <f>L86-K86</f>
        <v>-2058.0000000000009</v>
      </c>
    </row>
    <row r="87" spans="1:17">
      <c r="A87" s="37"/>
      <c r="B87" s="78"/>
      <c r="C87" s="78"/>
      <c r="D87" s="78"/>
      <c r="E87" s="37"/>
      <c r="F87" s="37"/>
      <c r="G87" s="37"/>
      <c r="H87" s="37"/>
      <c r="I87" s="31"/>
      <c r="J87" s="31"/>
      <c r="K87" s="31"/>
      <c r="L87" s="31"/>
      <c r="M87" s="44"/>
    </row>
    <row r="88" spans="1:17">
      <c r="A88" s="37" t="s">
        <v>46</v>
      </c>
      <c r="B88" s="37"/>
      <c r="C88" s="37"/>
      <c r="D88" s="37"/>
      <c r="E88" s="37"/>
      <c r="F88" s="37"/>
      <c r="G88" s="37"/>
      <c r="H88" s="37"/>
      <c r="I88" s="22"/>
      <c r="J88" s="22"/>
      <c r="K88" s="22"/>
      <c r="L88" s="22"/>
      <c r="M88" s="38"/>
    </row>
    <row r="89" spans="1:17">
      <c r="A89" s="37"/>
      <c r="B89" s="37"/>
      <c r="C89" s="37"/>
      <c r="D89" s="37"/>
      <c r="E89" s="37"/>
      <c r="F89" s="37"/>
      <c r="G89" s="37"/>
      <c r="H89" s="37"/>
      <c r="I89" s="22"/>
      <c r="J89" s="22"/>
      <c r="K89" s="22"/>
      <c r="L89" s="22"/>
      <c r="M89" s="38"/>
    </row>
    <row r="90" spans="1:17" ht="15" customHeight="1">
      <c r="A90" s="62"/>
      <c r="B90" s="37" t="s">
        <v>28</v>
      </c>
      <c r="C90" s="37"/>
      <c r="D90" s="37"/>
      <c r="E90" s="37"/>
      <c r="F90" s="37"/>
      <c r="G90" s="37"/>
      <c r="H90" s="37"/>
      <c r="I90" s="22"/>
      <c r="J90" s="22"/>
      <c r="K90" s="22"/>
      <c r="L90" s="22"/>
      <c r="M90" s="38"/>
    </row>
    <row r="91" spans="1:17" s="3" customFormat="1" ht="17.25" customHeight="1">
      <c r="A91" s="62"/>
      <c r="B91" s="62" t="s">
        <v>22</v>
      </c>
      <c r="C91" s="62"/>
      <c r="D91" s="62"/>
      <c r="E91" s="62"/>
      <c r="F91" s="62"/>
      <c r="G91" s="62"/>
      <c r="H91" s="62"/>
      <c r="I91" s="27">
        <v>0</v>
      </c>
      <c r="J91" s="27"/>
      <c r="K91" s="27">
        <v>0</v>
      </c>
      <c r="L91" s="27"/>
      <c r="M91" s="43">
        <f>L91-K91</f>
        <v>0</v>
      </c>
    </row>
    <row r="92" spans="1:17" s="3" customFormat="1" ht="12.75">
      <c r="A92" s="62"/>
      <c r="B92" s="62" t="s">
        <v>23</v>
      </c>
      <c r="C92" s="62"/>
      <c r="D92" s="62"/>
      <c r="E92" s="62"/>
      <c r="F92" s="62"/>
      <c r="G92" s="62"/>
      <c r="H92" s="62"/>
      <c r="I92" s="76">
        <v>0</v>
      </c>
      <c r="J92" s="76"/>
      <c r="K92" s="118">
        <v>0</v>
      </c>
      <c r="L92" s="107"/>
      <c r="M92" s="43">
        <f>L92-K92</f>
        <v>0</v>
      </c>
    </row>
    <row r="93" spans="1:17" s="3" customFormat="1" ht="12.75">
      <c r="A93" s="62"/>
      <c r="B93" s="62" t="s">
        <v>29</v>
      </c>
      <c r="C93" s="62"/>
      <c r="D93" s="62"/>
      <c r="E93" s="62"/>
      <c r="F93" s="62"/>
      <c r="G93" s="62"/>
      <c r="H93" s="62"/>
      <c r="I93" s="76">
        <v>252215.21</v>
      </c>
      <c r="J93" s="76"/>
      <c r="K93" s="118">
        <f>395873.53+123.17</f>
        <v>395996.7</v>
      </c>
      <c r="L93" s="107">
        <v>391383.28</v>
      </c>
      <c r="M93" s="43">
        <f t="shared" ref="M93:M94" si="10">L93-K93</f>
        <v>-4613.4199999999837</v>
      </c>
    </row>
    <row r="94" spans="1:17" s="3" customFormat="1">
      <c r="A94" s="37"/>
      <c r="B94" s="62" t="s">
        <v>30</v>
      </c>
      <c r="C94" s="62"/>
      <c r="D94" s="62"/>
      <c r="E94" s="62"/>
      <c r="F94" s="62"/>
      <c r="G94" s="62"/>
      <c r="H94" s="62"/>
      <c r="I94" s="25">
        <v>12470.62</v>
      </c>
      <c r="J94" s="25"/>
      <c r="K94" s="25">
        <v>442907.56</v>
      </c>
      <c r="L94" s="25">
        <v>430995.9</v>
      </c>
      <c r="M94" s="43">
        <f t="shared" si="10"/>
        <v>-11911.659999999974</v>
      </c>
    </row>
    <row r="95" spans="1:17" ht="18.75" customHeight="1">
      <c r="A95" s="78" t="s">
        <v>47</v>
      </c>
      <c r="B95" s="37"/>
      <c r="C95" s="37"/>
      <c r="D95" s="37"/>
      <c r="E95" s="37"/>
      <c r="F95" s="37"/>
      <c r="G95" s="37"/>
      <c r="H95" s="37"/>
      <c r="I95" s="31">
        <f>SUM(I91:I94)</f>
        <v>264685.83</v>
      </c>
      <c r="J95" s="31"/>
      <c r="K95" s="31">
        <f>SUM(K91:K94)</f>
        <v>838904.26</v>
      </c>
      <c r="L95" s="31">
        <f>SUM(L93:L94)</f>
        <v>822379.18</v>
      </c>
      <c r="M95" s="44">
        <f>L95-K95</f>
        <v>-16525.079999999958</v>
      </c>
      <c r="N95" s="3"/>
      <c r="O95" s="3"/>
      <c r="P95" s="3"/>
      <c r="Q95" s="3"/>
    </row>
    <row r="96" spans="1:17" ht="11.25" customHeight="1">
      <c r="A96" s="78"/>
      <c r="B96" s="37"/>
      <c r="C96" s="37"/>
      <c r="D96" s="37"/>
      <c r="E96" s="37"/>
      <c r="F96" s="37"/>
      <c r="G96" s="37"/>
      <c r="H96" s="37"/>
      <c r="I96" s="31"/>
      <c r="J96" s="31"/>
      <c r="K96" s="31"/>
      <c r="L96" s="31"/>
      <c r="M96" s="44"/>
      <c r="N96" s="3"/>
      <c r="O96" s="3"/>
      <c r="P96" s="3"/>
      <c r="Q96" s="3"/>
    </row>
    <row r="97" spans="1:18" s="60" customFormat="1" ht="23.25" customHeight="1">
      <c r="A97" s="79" t="s">
        <v>48</v>
      </c>
      <c r="B97" s="80"/>
      <c r="C97" s="80"/>
      <c r="D97" s="81"/>
      <c r="E97" s="81"/>
      <c r="F97" s="81"/>
      <c r="G97" s="81"/>
      <c r="H97" s="82"/>
      <c r="I97" s="83">
        <f>I86-I95</f>
        <v>-223372.59000000003</v>
      </c>
      <c r="J97" s="83"/>
      <c r="K97" s="114">
        <f>K86-K95</f>
        <v>-830429.05</v>
      </c>
      <c r="L97" s="114">
        <f>SUM(L86-L95)</f>
        <v>-815961.97000000009</v>
      </c>
      <c r="M97" s="61">
        <v>-14467.08</v>
      </c>
      <c r="N97" s="126"/>
    </row>
    <row r="98" spans="1:18" ht="21" customHeight="1">
      <c r="A98" s="37"/>
      <c r="B98" s="84"/>
      <c r="C98" s="84"/>
      <c r="D98" s="84"/>
      <c r="E98" s="84"/>
      <c r="F98" s="37"/>
      <c r="G98" s="37"/>
      <c r="H98" s="37"/>
      <c r="I98" s="29"/>
      <c r="J98" s="29"/>
      <c r="K98" s="29"/>
      <c r="L98" s="29"/>
      <c r="M98" s="94"/>
    </row>
    <row r="99" spans="1:18">
      <c r="A99" s="37"/>
      <c r="B99" s="37"/>
      <c r="C99" s="37"/>
      <c r="D99" s="37"/>
      <c r="E99" s="37"/>
      <c r="F99" s="37"/>
      <c r="G99" s="37"/>
      <c r="H99" s="37"/>
      <c r="I99" s="22"/>
      <c r="J99" s="22"/>
      <c r="K99" s="22"/>
      <c r="L99" s="22"/>
      <c r="M99" s="38"/>
    </row>
    <row r="100" spans="1:18">
      <c r="A100" s="65" t="s">
        <v>77</v>
      </c>
      <c r="B100" s="37"/>
      <c r="C100" s="37"/>
      <c r="D100" s="37"/>
      <c r="E100" s="37"/>
      <c r="F100" s="37"/>
      <c r="G100" s="37"/>
      <c r="H100" s="37"/>
      <c r="I100" s="22"/>
      <c r="J100" s="22"/>
      <c r="K100" s="22"/>
      <c r="L100" s="22"/>
      <c r="M100" s="38"/>
      <c r="N100" s="22"/>
      <c r="O100" s="22"/>
      <c r="P100" s="22"/>
      <c r="Q100" s="22"/>
      <c r="R100" s="22"/>
    </row>
    <row r="101" spans="1:18">
      <c r="A101" s="37" t="s">
        <v>49</v>
      </c>
      <c r="B101" s="65"/>
      <c r="C101" s="65"/>
      <c r="D101" s="65"/>
      <c r="E101" s="65"/>
      <c r="F101" s="37"/>
      <c r="G101" s="37"/>
      <c r="H101" s="37"/>
      <c r="I101" s="22">
        <f>SUM(I103:I105)</f>
        <v>0</v>
      </c>
      <c r="J101" s="22"/>
      <c r="K101" s="22">
        <f>SUM(K103:K106)</f>
        <v>0</v>
      </c>
      <c r="L101" s="22"/>
      <c r="M101" s="38">
        <f>L101-K101</f>
        <v>0</v>
      </c>
      <c r="N101" s="22"/>
      <c r="O101" s="22"/>
      <c r="P101" s="22"/>
      <c r="Q101" s="22"/>
      <c r="R101" s="22"/>
    </row>
    <row r="102" spans="1:18" ht="15.75" customHeight="1">
      <c r="A102" s="62"/>
      <c r="B102" s="37"/>
      <c r="C102" s="37"/>
      <c r="D102" s="37"/>
      <c r="E102" s="37"/>
      <c r="F102" s="37"/>
      <c r="G102" s="37"/>
      <c r="H102" s="37"/>
      <c r="I102" s="22"/>
      <c r="J102" s="22"/>
      <c r="K102" s="22"/>
      <c r="L102" s="22"/>
      <c r="M102" s="38"/>
      <c r="N102" s="22"/>
      <c r="O102" s="22"/>
      <c r="P102" s="22"/>
      <c r="Q102" s="22"/>
      <c r="R102" s="22"/>
    </row>
    <row r="103" spans="1:18" s="3" customFormat="1" ht="18.75" customHeight="1">
      <c r="A103" s="37"/>
      <c r="B103" s="62" t="s">
        <v>31</v>
      </c>
      <c r="C103" s="62"/>
      <c r="D103" s="62"/>
      <c r="E103" s="62"/>
      <c r="F103" s="62"/>
      <c r="G103" s="62"/>
      <c r="H103" s="62"/>
      <c r="I103" s="76">
        <v>0</v>
      </c>
      <c r="J103" s="76"/>
      <c r="K103" s="118">
        <v>0</v>
      </c>
      <c r="L103" s="107"/>
      <c r="M103" s="38">
        <f>L103-K103</f>
        <v>0</v>
      </c>
      <c r="N103" s="22"/>
      <c r="O103" s="22"/>
      <c r="P103" s="22"/>
      <c r="Q103" s="22"/>
      <c r="R103" s="22"/>
    </row>
    <row r="104" spans="1:18">
      <c r="A104" s="37"/>
      <c r="B104" s="62" t="s">
        <v>32</v>
      </c>
      <c r="C104" s="37"/>
      <c r="D104" s="37"/>
      <c r="E104" s="37"/>
      <c r="F104" s="37"/>
      <c r="G104" s="37"/>
      <c r="H104" s="37"/>
      <c r="I104" s="76">
        <v>0</v>
      </c>
      <c r="J104" s="76"/>
      <c r="K104" s="118">
        <v>0</v>
      </c>
      <c r="L104" s="107"/>
      <c r="M104" s="38">
        <f t="shared" ref="M104:M106" si="11">L104-K104</f>
        <v>0</v>
      </c>
    </row>
    <row r="105" spans="1:18" ht="15" customHeight="1">
      <c r="A105" s="37"/>
      <c r="B105" s="62" t="s">
        <v>34</v>
      </c>
      <c r="C105" s="37"/>
      <c r="D105" s="37"/>
      <c r="E105" s="37"/>
      <c r="F105" s="37"/>
      <c r="G105" s="37"/>
      <c r="H105" s="37"/>
      <c r="I105" s="76">
        <v>0</v>
      </c>
      <c r="J105" s="76"/>
      <c r="K105" s="118">
        <v>0</v>
      </c>
      <c r="L105" s="107"/>
      <c r="M105" s="38">
        <f t="shared" si="11"/>
        <v>0</v>
      </c>
    </row>
    <row r="106" spans="1:18" ht="15" customHeight="1">
      <c r="A106" s="37"/>
      <c r="B106" s="62" t="s">
        <v>78</v>
      </c>
      <c r="C106" s="37"/>
      <c r="D106" s="37"/>
      <c r="E106" s="37"/>
      <c r="F106" s="37"/>
      <c r="G106" s="37"/>
      <c r="H106" s="37"/>
      <c r="I106" s="76"/>
      <c r="J106" s="76"/>
      <c r="K106" s="118">
        <v>0</v>
      </c>
      <c r="L106" s="107"/>
      <c r="M106" s="38">
        <f t="shared" si="11"/>
        <v>0</v>
      </c>
    </row>
    <row r="107" spans="1:18">
      <c r="A107" s="37"/>
      <c r="B107" s="37"/>
      <c r="C107" s="37"/>
      <c r="D107" s="37"/>
      <c r="E107" s="37"/>
      <c r="F107" s="37"/>
      <c r="G107" s="37"/>
      <c r="H107" s="37"/>
      <c r="I107" s="28"/>
      <c r="J107" s="28"/>
      <c r="K107" s="28"/>
      <c r="L107" s="28"/>
      <c r="M107" s="42"/>
    </row>
    <row r="108" spans="1:18">
      <c r="A108" s="37" t="s">
        <v>50</v>
      </c>
      <c r="B108" s="37"/>
      <c r="C108" s="37"/>
      <c r="D108" s="37"/>
      <c r="E108" s="37"/>
      <c r="F108" s="37"/>
      <c r="G108" s="37"/>
      <c r="H108" s="37"/>
      <c r="I108" s="28">
        <f>SUM(I110:I112)</f>
        <v>0</v>
      </c>
      <c r="J108" s="28"/>
      <c r="K108" s="28">
        <f>SUM(K110:K113)</f>
        <v>0</v>
      </c>
      <c r="L108" s="28"/>
      <c r="M108" s="102">
        <f>L108-K108</f>
        <v>0</v>
      </c>
    </row>
    <row r="109" spans="1:18">
      <c r="A109" s="62"/>
      <c r="B109" s="37"/>
      <c r="C109" s="37"/>
      <c r="D109" s="37"/>
      <c r="E109" s="37"/>
      <c r="F109" s="37"/>
      <c r="G109" s="37"/>
      <c r="H109" s="37"/>
      <c r="I109" s="28"/>
      <c r="J109" s="28"/>
      <c r="K109" s="28"/>
      <c r="L109" s="28"/>
      <c r="M109" s="102"/>
    </row>
    <row r="110" spans="1:18" s="3" customFormat="1" ht="20.25" customHeight="1">
      <c r="A110" s="37"/>
      <c r="B110" s="62" t="s">
        <v>31</v>
      </c>
      <c r="C110" s="62"/>
      <c r="D110" s="62"/>
      <c r="E110" s="62"/>
      <c r="F110" s="62"/>
      <c r="G110" s="62"/>
      <c r="H110" s="62"/>
      <c r="I110" s="76">
        <v>0</v>
      </c>
      <c r="J110" s="76"/>
      <c r="K110" s="118">
        <v>0</v>
      </c>
      <c r="L110" s="107"/>
      <c r="M110" s="103">
        <f>L110-K110</f>
        <v>0</v>
      </c>
    </row>
    <row r="111" spans="1:18" s="3" customFormat="1">
      <c r="A111" s="37"/>
      <c r="B111" s="62" t="s">
        <v>32</v>
      </c>
      <c r="C111" s="62"/>
      <c r="D111" s="62"/>
      <c r="E111" s="62"/>
      <c r="F111" s="62"/>
      <c r="G111" s="62"/>
      <c r="H111" s="62"/>
      <c r="I111" s="76">
        <v>0</v>
      </c>
      <c r="J111" s="76"/>
      <c r="K111" s="118">
        <v>0</v>
      </c>
      <c r="L111" s="107"/>
      <c r="M111" s="103">
        <f t="shared" ref="M111:M113" si="12">L111-K111</f>
        <v>0</v>
      </c>
    </row>
    <row r="112" spans="1:18" s="3" customFormat="1">
      <c r="A112" s="37"/>
      <c r="B112" s="62" t="s">
        <v>34</v>
      </c>
      <c r="C112" s="62"/>
      <c r="D112" s="62"/>
      <c r="E112" s="62"/>
      <c r="F112" s="62"/>
      <c r="G112" s="62"/>
      <c r="H112" s="62"/>
      <c r="I112" s="76">
        <v>0</v>
      </c>
      <c r="J112" s="76"/>
      <c r="K112" s="118">
        <v>0</v>
      </c>
      <c r="L112" s="107"/>
      <c r="M112" s="103">
        <f t="shared" si="12"/>
        <v>0</v>
      </c>
    </row>
    <row r="113" spans="1:15" s="3" customFormat="1">
      <c r="A113" s="37"/>
      <c r="B113" s="62" t="s">
        <v>78</v>
      </c>
      <c r="C113" s="37"/>
      <c r="D113" s="37"/>
      <c r="E113" s="37"/>
      <c r="F113" s="37"/>
      <c r="G113" s="37"/>
      <c r="H113" s="37"/>
      <c r="I113" s="76"/>
      <c r="J113" s="76"/>
      <c r="K113" s="118">
        <v>0</v>
      </c>
      <c r="L113" s="107"/>
      <c r="M113" s="103">
        <f t="shared" si="12"/>
        <v>0</v>
      </c>
    </row>
    <row r="114" spans="1:15" s="3" customFormat="1" ht="9.75" customHeight="1">
      <c r="A114" s="37"/>
      <c r="B114" s="62"/>
      <c r="C114" s="37"/>
      <c r="D114" s="37"/>
      <c r="E114" s="37"/>
      <c r="F114" s="37"/>
      <c r="G114" s="37"/>
      <c r="H114" s="37"/>
      <c r="I114" s="76"/>
      <c r="J114" s="76"/>
      <c r="K114" s="118"/>
      <c r="L114" s="107"/>
      <c r="M114" s="40"/>
    </row>
    <row r="115" spans="1:15" s="3" customFormat="1" ht="24" customHeight="1">
      <c r="A115" s="85" t="s">
        <v>51</v>
      </c>
      <c r="B115" s="86"/>
      <c r="C115" s="86"/>
      <c r="D115" s="86"/>
      <c r="E115" s="86"/>
      <c r="F115" s="86"/>
      <c r="G115" s="86"/>
      <c r="H115" s="87"/>
      <c r="I115" s="27">
        <f>I101-I108</f>
        <v>0</v>
      </c>
      <c r="J115" s="27"/>
      <c r="K115" s="63">
        <f>K101-K108</f>
        <v>0</v>
      </c>
      <c r="L115" s="63"/>
      <c r="M115" s="64">
        <f>L115-K115</f>
        <v>0</v>
      </c>
    </row>
    <row r="116" spans="1:15">
      <c r="B116" s="8"/>
      <c r="C116" s="8"/>
      <c r="D116" s="8"/>
      <c r="E116" s="8"/>
      <c r="F116" s="8"/>
      <c r="G116" s="8"/>
      <c r="I116" s="16"/>
      <c r="J116" s="16"/>
      <c r="K116" s="32"/>
      <c r="L116" s="32"/>
      <c r="M116" s="96"/>
    </row>
    <row r="117" spans="1:15" ht="15.75" thickBot="1">
      <c r="I117" s="4"/>
      <c r="J117" s="4"/>
      <c r="K117" s="22"/>
      <c r="L117" s="22"/>
      <c r="M117" s="38"/>
    </row>
    <row r="118" spans="1:15" s="60" customFormat="1" ht="25.5" customHeight="1" thickBot="1">
      <c r="A118" s="66" t="s">
        <v>79</v>
      </c>
      <c r="B118" s="67"/>
      <c r="C118" s="67"/>
      <c r="D118" s="67"/>
      <c r="E118" s="67"/>
      <c r="F118" s="67"/>
      <c r="G118" s="67"/>
      <c r="H118" s="68"/>
      <c r="I118" s="69" t="e">
        <f>I58+I97+I115+#REF!</f>
        <v>#REF!</v>
      </c>
      <c r="J118" s="69"/>
      <c r="K118" s="117">
        <f>K58+K97+K115</f>
        <v>-2792895.83</v>
      </c>
      <c r="L118" s="120">
        <f>SUM(L22-L56+L97+L115)</f>
        <v>342492.47000000032</v>
      </c>
      <c r="M118" s="97">
        <v>-3135388.3</v>
      </c>
      <c r="N118" s="123"/>
    </row>
    <row r="119" spans="1:15" ht="10.5" customHeight="1">
      <c r="A119" s="2"/>
      <c r="B119" s="10"/>
      <c r="C119" s="10"/>
      <c r="D119" s="10"/>
      <c r="E119" s="10"/>
      <c r="F119" s="11"/>
      <c r="G119" s="11"/>
      <c r="H119" s="11"/>
      <c r="I119" s="12"/>
      <c r="J119" s="12"/>
      <c r="K119" s="33"/>
      <c r="L119" s="33"/>
      <c r="M119" s="98"/>
    </row>
    <row r="120" spans="1:15" s="60" customFormat="1">
      <c r="A120" s="70" t="s">
        <v>81</v>
      </c>
      <c r="B120" s="57"/>
      <c r="C120" s="57"/>
      <c r="D120" s="57"/>
      <c r="E120" s="57"/>
      <c r="F120" s="57"/>
      <c r="G120" s="57"/>
      <c r="H120" s="71"/>
      <c r="I120" s="72">
        <v>248705.54</v>
      </c>
      <c r="J120" s="72"/>
      <c r="K120" s="73">
        <v>0</v>
      </c>
      <c r="L120" s="73">
        <v>190445</v>
      </c>
      <c r="M120" s="89">
        <f>L120-K120</f>
        <v>190445</v>
      </c>
    </row>
    <row r="121" spans="1:15" ht="12.75" customHeight="1" thickBot="1">
      <c r="A121" s="65"/>
      <c r="B121" s="65"/>
      <c r="C121" s="65"/>
      <c r="D121" s="65"/>
      <c r="E121" s="65"/>
      <c r="F121" s="65"/>
      <c r="G121" s="65"/>
      <c r="H121" s="65"/>
      <c r="I121" s="26"/>
      <c r="J121" s="26"/>
      <c r="K121" s="26"/>
      <c r="L121" s="26"/>
      <c r="M121" s="41"/>
      <c r="O121" s="4"/>
    </row>
    <row r="122" spans="1:15" s="60" customFormat="1" ht="23.25" customHeight="1" thickBot="1">
      <c r="A122" s="66" t="s">
        <v>80</v>
      </c>
      <c r="B122" s="74"/>
      <c r="C122" s="74"/>
      <c r="D122" s="74"/>
      <c r="E122" s="74"/>
      <c r="F122" s="74"/>
      <c r="G122" s="74"/>
      <c r="H122" s="75"/>
      <c r="I122" s="69" t="e">
        <f>I118-I120</f>
        <v>#REF!</v>
      </c>
      <c r="J122" s="69"/>
      <c r="K122" s="117">
        <f>K118-K120</f>
        <v>-2792895.83</v>
      </c>
      <c r="L122" s="120">
        <v>152047.47</v>
      </c>
      <c r="M122" s="97">
        <v>-2944943.3</v>
      </c>
    </row>
    <row r="123" spans="1:15" ht="21.75" customHeight="1">
      <c r="B123" s="10"/>
      <c r="C123" s="10"/>
      <c r="D123" s="11"/>
      <c r="E123" s="11"/>
      <c r="F123" s="11"/>
      <c r="G123" s="11"/>
      <c r="H123" s="11"/>
      <c r="I123" s="12"/>
      <c r="J123" s="12"/>
      <c r="K123" s="33"/>
      <c r="L123" s="33"/>
      <c r="M123" s="98"/>
    </row>
    <row r="124" spans="1:15" ht="21.75" customHeight="1">
      <c r="B124" s="10"/>
      <c r="C124" s="10"/>
      <c r="D124" s="11"/>
      <c r="E124" s="11"/>
      <c r="F124" s="11"/>
      <c r="G124" s="11"/>
      <c r="H124" s="11"/>
      <c r="I124" s="12"/>
      <c r="J124" s="12"/>
      <c r="K124" s="33"/>
      <c r="L124" s="33"/>
      <c r="M124" s="98"/>
    </row>
    <row r="125" spans="1:15">
      <c r="A125" s="46"/>
      <c r="B125" s="47"/>
      <c r="C125" s="47"/>
      <c r="D125" s="47"/>
      <c r="E125" s="47"/>
      <c r="F125" s="47"/>
      <c r="G125" s="47"/>
      <c r="H125" s="48"/>
      <c r="I125" s="49"/>
      <c r="J125" s="49"/>
      <c r="K125" s="48"/>
      <c r="L125" s="48"/>
      <c r="M125" s="99"/>
      <c r="N125" s="37"/>
    </row>
    <row r="126" spans="1:15" s="37" customFormat="1">
      <c r="A126" s="130" t="s">
        <v>87</v>
      </c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O126"/>
    </row>
    <row r="127" spans="1:15" ht="15" customHeight="1">
      <c r="A127" s="130" t="s">
        <v>88</v>
      </c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37"/>
      <c r="O127" s="37"/>
    </row>
    <row r="128" spans="1:15" ht="24" customHeight="1">
      <c r="A128" s="130" t="s">
        <v>83</v>
      </c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1"/>
      <c r="N128" s="37"/>
    </row>
    <row r="129" spans="1:15" ht="16.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116"/>
      <c r="L129" s="106"/>
      <c r="M129" s="100"/>
      <c r="N129" s="37"/>
    </row>
    <row r="130" spans="1:15" ht="15" customHeight="1">
      <c r="A130" s="131" t="s">
        <v>63</v>
      </c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37"/>
    </row>
    <row r="131" spans="1:15" s="36" customFormat="1" ht="17.25" customHeight="1">
      <c r="A131" s="131" t="s">
        <v>89</v>
      </c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50"/>
      <c r="O131" s="45"/>
    </row>
    <row r="132" spans="1:15" ht="27.75" customHeight="1">
      <c r="A132" s="131" t="s">
        <v>86</v>
      </c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37"/>
    </row>
    <row r="133" spans="1:15">
      <c r="A133" s="35"/>
      <c r="G133" s="34"/>
      <c r="M133" s="101"/>
    </row>
  </sheetData>
  <mergeCells count="24">
    <mergeCell ref="A132:M132"/>
    <mergeCell ref="A1:D5"/>
    <mergeCell ref="A13:G14"/>
    <mergeCell ref="B42:G43"/>
    <mergeCell ref="A44:G45"/>
    <mergeCell ref="I13:I14"/>
    <mergeCell ref="A9:H9"/>
    <mergeCell ref="A8:H8"/>
    <mergeCell ref="I44:I45"/>
    <mergeCell ref="M13:M14"/>
    <mergeCell ref="M44:M45"/>
    <mergeCell ref="H13:H14"/>
    <mergeCell ref="B52:G53"/>
    <mergeCell ref="A128:M128"/>
    <mergeCell ref="A130:M130"/>
    <mergeCell ref="A131:M131"/>
    <mergeCell ref="B54:G54"/>
    <mergeCell ref="J13:J14"/>
    <mergeCell ref="K13:K14"/>
    <mergeCell ref="A126:M126"/>
    <mergeCell ref="A127:M127"/>
    <mergeCell ref="K44:K45"/>
    <mergeCell ref="L13:L14"/>
    <mergeCell ref="L44:L45"/>
  </mergeCells>
  <pageMargins left="0.31496062992125984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Folco</dc:creator>
  <cp:lastModifiedBy>luisa.nardini</cp:lastModifiedBy>
  <cp:lastPrinted>2021-08-02T12:01:39Z</cp:lastPrinted>
  <dcterms:created xsi:type="dcterms:W3CDTF">2011-07-22T05:50:05Z</dcterms:created>
  <dcterms:modified xsi:type="dcterms:W3CDTF">2021-09-23T13:18:04Z</dcterms:modified>
</cp:coreProperties>
</file>